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F:\客户资料提供\2023\"/>
    </mc:Choice>
  </mc:AlternateContent>
  <workbookProtection workbookAlgorithmName="SHA-512" workbookHashValue="lDrcKi3B2qEXR4C1s4aJS+bx4244DmmURoVh5lMhWEq8pNT55DjQKkey3B6BGIq2IO+MgsIaG/lTUImT3XuuFw==" workbookSaltValue="ReSnD0noXLiJQyyOBWKIDA==" workbookSpinCount="100000" lockStructure="1"/>
  <bookViews>
    <workbookView xWindow="-105" yWindow="-105" windowWidth="23250" windowHeight="12570" tabRatio="789" activeTab="5"/>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62913"/>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X5" i="5" s="1"/>
  <c r="AB5" i="5"/>
  <c r="G61" i="6"/>
  <c r="E6" i="5"/>
  <c r="E7" i="5"/>
  <c r="E8" i="5"/>
  <c r="E9" i="5"/>
  <c r="X9" i="5" s="1"/>
  <c r="E10" i="5"/>
  <c r="X10" i="5" s="1"/>
  <c r="E11" i="5"/>
  <c r="X11" i="5" s="1"/>
  <c r="E12" i="5"/>
  <c r="X12" i="5" s="1"/>
  <c r="E13" i="5"/>
  <c r="X13" i="5" s="1"/>
  <c r="E14" i="5"/>
  <c r="X14" i="5" s="1"/>
  <c r="E15" i="5"/>
  <c r="X15" i="5" s="1"/>
  <c r="E16" i="5"/>
  <c r="E17" i="5"/>
  <c r="X17" i="5" s="1"/>
  <c r="E18" i="5"/>
  <c r="X18" i="5" s="1"/>
  <c r="E19" i="5"/>
  <c r="X19" i="5" s="1"/>
  <c r="E20" i="5"/>
  <c r="X20" i="5" s="1"/>
  <c r="E21" i="5"/>
  <c r="X21" i="5" s="1"/>
  <c r="E22" i="5"/>
  <c r="X22" i="5" s="1"/>
  <c r="E23" i="5"/>
  <c r="X23" i="5" s="1"/>
  <c r="E24" i="5"/>
  <c r="X24" i="5" s="1"/>
  <c r="E25" i="5"/>
  <c r="X25" i="5" s="1"/>
  <c r="E26" i="5"/>
  <c r="X26" i="5" s="1"/>
  <c r="E27" i="5"/>
  <c r="X27" i="5" s="1"/>
  <c r="E28" i="5"/>
  <c r="E29" i="5"/>
  <c r="X29" i="5" s="1"/>
  <c r="E30" i="5"/>
  <c r="X30" i="5" s="1"/>
  <c r="E31" i="5"/>
  <c r="X31" i="5" s="1"/>
  <c r="E32" i="5"/>
  <c r="E33" i="5"/>
  <c r="X33" i="5" s="1"/>
  <c r="E34" i="5"/>
  <c r="X34" i="5" s="1"/>
  <c r="E35" i="5"/>
  <c r="X35" i="5" s="1"/>
  <c r="E36" i="5"/>
  <c r="X36" i="5" s="1"/>
  <c r="E37" i="5"/>
  <c r="X37" i="5" s="1"/>
  <c r="E38" i="5"/>
  <c r="X38" i="5" s="1"/>
  <c r="E39" i="5"/>
  <c r="X39" i="5" s="1"/>
  <c r="E40" i="5"/>
  <c r="X40" i="5" s="1"/>
  <c r="E41" i="5"/>
  <c r="X41" i="5" s="1"/>
  <c r="E42" i="5"/>
  <c r="X42" i="5" s="1"/>
  <c r="E43" i="5"/>
  <c r="X43" i="5" s="1"/>
  <c r="E44" i="5"/>
  <c r="E45" i="5"/>
  <c r="X45" i="5" s="1"/>
  <c r="E46" i="5"/>
  <c r="X46" i="5" s="1"/>
  <c r="E47" i="5"/>
  <c r="X47" i="5" s="1"/>
  <c r="E48" i="5"/>
  <c r="E49" i="5"/>
  <c r="X49" i="5" s="1"/>
  <c r="E50" i="5"/>
  <c r="X50" i="5" s="1"/>
  <c r="E51" i="5"/>
  <c r="X51" i="5" s="1"/>
  <c r="E52" i="5"/>
  <c r="X52" i="5" s="1"/>
  <c r="E53" i="5"/>
  <c r="X53" i="5" s="1"/>
  <c r="E54" i="5"/>
  <c r="X54" i="5" s="1"/>
  <c r="E55" i="5"/>
  <c r="X55" i="5" s="1"/>
  <c r="E56" i="5"/>
  <c r="X56" i="5" s="1"/>
  <c r="E57" i="5"/>
  <c r="X57" i="5" s="1"/>
  <c r="E58" i="5"/>
  <c r="X58" i="5" s="1"/>
  <c r="E59" i="5"/>
  <c r="X59" i="5" s="1"/>
  <c r="E60" i="5"/>
  <c r="E61" i="5"/>
  <c r="X61" i="5" s="1"/>
  <c r="E62" i="5"/>
  <c r="X62" i="5" s="1"/>
  <c r="E63" i="5"/>
  <c r="X63" i="5" s="1"/>
  <c r="E64" i="5"/>
  <c r="E65" i="5"/>
  <c r="X65" i="5" s="1"/>
  <c r="E66" i="5"/>
  <c r="X66" i="5" s="1"/>
  <c r="E67" i="5"/>
  <c r="X67" i="5" s="1"/>
  <c r="E68" i="5"/>
  <c r="X68" i="5" s="1"/>
  <c r="E69" i="5"/>
  <c r="X69" i="5" s="1"/>
  <c r="E70" i="5"/>
  <c r="X70" i="5" s="1"/>
  <c r="E71" i="5"/>
  <c r="X71" i="5" s="1"/>
  <c r="E72" i="5"/>
  <c r="X72" i="5" s="1"/>
  <c r="E73" i="5"/>
  <c r="X73" i="5" s="1"/>
  <c r="E74" i="5"/>
  <c r="X74" i="5" s="1"/>
  <c r="E75" i="5"/>
  <c r="X75" i="5" s="1"/>
  <c r="E76" i="5"/>
  <c r="E77" i="5"/>
  <c r="X77" i="5" s="1"/>
  <c r="E78" i="5"/>
  <c r="X78" i="5" s="1"/>
  <c r="E79" i="5"/>
  <c r="X79" i="5" s="1"/>
  <c r="E80" i="5"/>
  <c r="E81" i="5"/>
  <c r="X81" i="5" s="1"/>
  <c r="E82" i="5"/>
  <c r="X82" i="5" s="1"/>
  <c r="E83" i="5"/>
  <c r="X83" i="5" s="1"/>
  <c r="E84" i="5"/>
  <c r="X84" i="5" s="1"/>
  <c r="E85" i="5"/>
  <c r="X85" i="5" s="1"/>
  <c r="E86" i="5"/>
  <c r="X86" i="5" s="1"/>
  <c r="E87" i="5"/>
  <c r="X87" i="5" s="1"/>
  <c r="E88" i="5"/>
  <c r="X88" i="5" s="1"/>
  <c r="E89" i="5"/>
  <c r="X89" i="5" s="1"/>
  <c r="E90" i="5"/>
  <c r="X90" i="5" s="1"/>
  <c r="E91" i="5"/>
  <c r="X91" i="5" s="1"/>
  <c r="E92" i="5"/>
  <c r="E93" i="5"/>
  <c r="X93" i="5" s="1"/>
  <c r="E94" i="5"/>
  <c r="X94" i="5" s="1"/>
  <c r="E95" i="5"/>
  <c r="X95" i="5" s="1"/>
  <c r="E96" i="5"/>
  <c r="E97" i="5"/>
  <c r="X97" i="5" s="1"/>
  <c r="E98" i="5"/>
  <c r="X98" i="5" s="1"/>
  <c r="E99" i="5"/>
  <c r="X99" i="5" s="1"/>
  <c r="E100" i="5"/>
  <c r="X100" i="5" s="1"/>
  <c r="E101" i="5"/>
  <c r="X101" i="5" s="1"/>
  <c r="E102" i="5"/>
  <c r="X102" i="5" s="1"/>
  <c r="E103" i="5"/>
  <c r="X103" i="5" s="1"/>
  <c r="E104" i="5"/>
  <c r="X104" i="5" s="1"/>
  <c r="E105" i="5"/>
  <c r="X105" i="5" s="1"/>
  <c r="E106" i="5"/>
  <c r="X106" i="5" s="1"/>
  <c r="E107" i="5"/>
  <c r="X107" i="5" s="1"/>
  <c r="E108" i="5"/>
  <c r="E109" i="5"/>
  <c r="X109" i="5" s="1"/>
  <c r="E110" i="5"/>
  <c r="X110" i="5" s="1"/>
  <c r="E111" i="5"/>
  <c r="X111" i="5" s="1"/>
  <c r="E112" i="5"/>
  <c r="E113" i="5"/>
  <c r="X113" i="5" s="1"/>
  <c r="E114" i="5"/>
  <c r="X114" i="5" s="1"/>
  <c r="E115" i="5"/>
  <c r="X115" i="5" s="1"/>
  <c r="E116" i="5"/>
  <c r="X116" i="5" s="1"/>
  <c r="E117" i="5"/>
  <c r="X117" i="5" s="1"/>
  <c r="E118" i="5"/>
  <c r="X118" i="5" s="1"/>
  <c r="E119" i="5"/>
  <c r="X119" i="5" s="1"/>
  <c r="E120" i="5"/>
  <c r="X120" i="5" s="1"/>
  <c r="E121" i="5"/>
  <c r="X121" i="5" s="1"/>
  <c r="E122" i="5"/>
  <c r="X122" i="5" s="1"/>
  <c r="E123" i="5"/>
  <c r="X123" i="5" s="1"/>
  <c r="E124" i="5"/>
  <c r="E125" i="5"/>
  <c r="X125" i="5" s="1"/>
  <c r="E126" i="5"/>
  <c r="X126" i="5" s="1"/>
  <c r="E127" i="5"/>
  <c r="X127" i="5" s="1"/>
  <c r="E128" i="5"/>
  <c r="E129" i="5"/>
  <c r="X129" i="5" s="1"/>
  <c r="E130" i="5"/>
  <c r="X130" i="5" s="1"/>
  <c r="E131" i="5"/>
  <c r="X131" i="5" s="1"/>
  <c r="E132" i="5"/>
  <c r="X132" i="5" s="1"/>
  <c r="E133" i="5"/>
  <c r="X133" i="5" s="1"/>
  <c r="E134" i="5"/>
  <c r="X134" i="5" s="1"/>
  <c r="E135" i="5"/>
  <c r="X135" i="5" s="1"/>
  <c r="E136" i="5"/>
  <c r="X136" i="5" s="1"/>
  <c r="E137" i="5"/>
  <c r="X137" i="5" s="1"/>
  <c r="E138" i="5"/>
  <c r="X138" i="5" s="1"/>
  <c r="E139" i="5"/>
  <c r="X139" i="5" s="1"/>
  <c r="E140" i="5"/>
  <c r="E141" i="5"/>
  <c r="X141" i="5" s="1"/>
  <c r="E142" i="5"/>
  <c r="X142" i="5" s="1"/>
  <c r="E143" i="5"/>
  <c r="X143" i="5" s="1"/>
  <c r="E144" i="5"/>
  <c r="E145" i="5"/>
  <c r="X145" i="5" s="1"/>
  <c r="E146" i="5"/>
  <c r="X146" i="5" s="1"/>
  <c r="E147" i="5"/>
  <c r="X147" i="5" s="1"/>
  <c r="E148" i="5"/>
  <c r="X148" i="5" s="1"/>
  <c r="E149" i="5"/>
  <c r="X149" i="5" s="1"/>
  <c r="E150" i="5"/>
  <c r="X150" i="5" s="1"/>
  <c r="E151" i="5"/>
  <c r="X151" i="5" s="1"/>
  <c r="E152" i="5"/>
  <c r="X152" i="5" s="1"/>
  <c r="E153" i="5"/>
  <c r="X153" i="5" s="1"/>
  <c r="E154" i="5"/>
  <c r="X154" i="5" s="1"/>
  <c r="E155" i="5"/>
  <c r="X155" i="5" s="1"/>
  <c r="E156" i="5"/>
  <c r="E157" i="5"/>
  <c r="X157" i="5" s="1"/>
  <c r="E158" i="5"/>
  <c r="X158" i="5" s="1"/>
  <c r="E159" i="5"/>
  <c r="X159" i="5" s="1"/>
  <c r="E160" i="5"/>
  <c r="E161" i="5"/>
  <c r="X161" i="5" s="1"/>
  <c r="E162" i="5"/>
  <c r="X162" i="5" s="1"/>
  <c r="E163" i="5"/>
  <c r="X163" i="5" s="1"/>
  <c r="E164" i="5"/>
  <c r="X164" i="5" s="1"/>
  <c r="E165" i="5"/>
  <c r="X165" i="5" s="1"/>
  <c r="E166" i="5"/>
  <c r="X166" i="5" s="1"/>
  <c r="E167" i="5"/>
  <c r="X167" i="5" s="1"/>
  <c r="E168" i="5"/>
  <c r="X168" i="5" s="1"/>
  <c r="E169" i="5"/>
  <c r="X169" i="5" s="1"/>
  <c r="E170" i="5"/>
  <c r="X170" i="5" s="1"/>
  <c r="E171" i="5"/>
  <c r="X171" i="5" s="1"/>
  <c r="E172" i="5"/>
  <c r="E173" i="5"/>
  <c r="X173" i="5" s="1"/>
  <c r="E174" i="5"/>
  <c r="X174" i="5" s="1"/>
  <c r="E175" i="5"/>
  <c r="X175" i="5" s="1"/>
  <c r="E176" i="5"/>
  <c r="E177" i="5"/>
  <c r="X177" i="5" s="1"/>
  <c r="E178" i="5"/>
  <c r="X178" i="5" s="1"/>
  <c r="E179" i="5"/>
  <c r="X179" i="5" s="1"/>
  <c r="E180" i="5"/>
  <c r="X180" i="5" s="1"/>
  <c r="E181" i="5"/>
  <c r="X181" i="5" s="1"/>
  <c r="E182" i="5"/>
  <c r="X182" i="5" s="1"/>
  <c r="E183" i="5"/>
  <c r="X183" i="5" s="1"/>
  <c r="E184" i="5"/>
  <c r="X184" i="5" s="1"/>
  <c r="E185" i="5"/>
  <c r="X185" i="5" s="1"/>
  <c r="E186" i="5"/>
  <c r="X186" i="5" s="1"/>
  <c r="E187" i="5"/>
  <c r="X187" i="5" s="1"/>
  <c r="E188" i="5"/>
  <c r="E189" i="5"/>
  <c r="X189" i="5" s="1"/>
  <c r="E190" i="5"/>
  <c r="X190" i="5" s="1"/>
  <c r="E191" i="5"/>
  <c r="X191" i="5" s="1"/>
  <c r="E192" i="5"/>
  <c r="E193" i="5"/>
  <c r="X193" i="5" s="1"/>
  <c r="E194" i="5"/>
  <c r="X194" i="5" s="1"/>
  <c r="E195" i="5"/>
  <c r="X195" i="5" s="1"/>
  <c r="E196" i="5"/>
  <c r="X196" i="5" s="1"/>
  <c r="E197" i="5"/>
  <c r="X197" i="5" s="1"/>
  <c r="E198" i="5"/>
  <c r="X198" i="5" s="1"/>
  <c r="E199" i="5"/>
  <c r="X199" i="5" s="1"/>
  <c r="E200" i="5"/>
  <c r="X200" i="5" s="1"/>
  <c r="E201" i="5"/>
  <c r="X201" i="5" s="1"/>
  <c r="E202" i="5"/>
  <c r="X202" i="5" s="1"/>
  <c r="E203" i="5"/>
  <c r="X203" i="5" s="1"/>
  <c r="E204" i="5"/>
  <c r="E205" i="5"/>
  <c r="X205" i="5" s="1"/>
  <c r="E206" i="5"/>
  <c r="X206" i="5" s="1"/>
  <c r="E207" i="5"/>
  <c r="X207" i="5" s="1"/>
  <c r="E208" i="5"/>
  <c r="E209" i="5"/>
  <c r="X209" i="5" s="1"/>
  <c r="E210" i="5"/>
  <c r="X210" i="5" s="1"/>
  <c r="E211" i="5"/>
  <c r="X211" i="5" s="1"/>
  <c r="E212" i="5"/>
  <c r="X212" i="5" s="1"/>
  <c r="E213" i="5"/>
  <c r="X213" i="5" s="1"/>
  <c r="E214" i="5"/>
  <c r="X214" i="5" s="1"/>
  <c r="E215" i="5"/>
  <c r="X215" i="5" s="1"/>
  <c r="E216" i="5"/>
  <c r="X216" i="5" s="1"/>
  <c r="E217" i="5"/>
  <c r="X217" i="5" s="1"/>
  <c r="E218" i="5"/>
  <c r="X218" i="5" s="1"/>
  <c r="E219" i="5"/>
  <c r="X219" i="5" s="1"/>
  <c r="E220" i="5"/>
  <c r="E221" i="5"/>
  <c r="X221" i="5" s="1"/>
  <c r="E222" i="5"/>
  <c r="X222" i="5" s="1"/>
  <c r="E223" i="5"/>
  <c r="X223" i="5" s="1"/>
  <c r="E224" i="5"/>
  <c r="E225" i="5"/>
  <c r="X225" i="5" s="1"/>
  <c r="E226" i="5"/>
  <c r="X226" i="5" s="1"/>
  <c r="E227" i="5"/>
  <c r="X227" i="5" s="1"/>
  <c r="E228" i="5"/>
  <c r="X228" i="5" s="1"/>
  <c r="E229" i="5"/>
  <c r="X229" i="5" s="1"/>
  <c r="E230" i="5"/>
  <c r="X230" i="5" s="1"/>
  <c r="E231" i="5"/>
  <c r="X231" i="5" s="1"/>
  <c r="E232" i="5"/>
  <c r="X232" i="5" s="1"/>
  <c r="E233" i="5"/>
  <c r="X233" i="5" s="1"/>
  <c r="E234" i="5"/>
  <c r="X234" i="5" s="1"/>
  <c r="E235" i="5"/>
  <c r="X235" i="5" s="1"/>
  <c r="E236" i="5"/>
  <c r="E237" i="5"/>
  <c r="X237" i="5" s="1"/>
  <c r="E238" i="5"/>
  <c r="X238" i="5" s="1"/>
  <c r="E239" i="5"/>
  <c r="X239" i="5" s="1"/>
  <c r="E240" i="5"/>
  <c r="E241" i="5"/>
  <c r="X241" i="5" s="1"/>
  <c r="E242" i="5"/>
  <c r="X242" i="5" s="1"/>
  <c r="E243" i="5"/>
  <c r="X243" i="5" s="1"/>
  <c r="E244" i="5"/>
  <c r="X244" i="5" s="1"/>
  <c r="E245" i="5"/>
  <c r="X245" i="5" s="1"/>
  <c r="E246" i="5"/>
  <c r="X246" i="5" s="1"/>
  <c r="E247" i="5"/>
  <c r="X247" i="5" s="1"/>
  <c r="E248" i="5"/>
  <c r="X248" i="5" s="1"/>
  <c r="E249" i="5"/>
  <c r="X249" i="5" s="1"/>
  <c r="E250" i="5"/>
  <c r="X250" i="5" s="1"/>
  <c r="E251" i="5"/>
  <c r="X251" i="5" s="1"/>
  <c r="E252" i="5"/>
  <c r="E253" i="5"/>
  <c r="X253" i="5" s="1"/>
  <c r="E254" i="5"/>
  <c r="X254" i="5" s="1"/>
  <c r="E255" i="5"/>
  <c r="X255" i="5" s="1"/>
  <c r="E256" i="5"/>
  <c r="E257" i="5"/>
  <c r="X257" i="5" s="1"/>
  <c r="E258" i="5"/>
  <c r="X258" i="5" s="1"/>
  <c r="E259" i="5"/>
  <c r="X259" i="5" s="1"/>
  <c r="E260" i="5"/>
  <c r="X260" i="5" s="1"/>
  <c r="E261" i="5"/>
  <c r="X261" i="5" s="1"/>
  <c r="E262" i="5"/>
  <c r="X262" i="5" s="1"/>
  <c r="E263" i="5"/>
  <c r="X263" i="5" s="1"/>
  <c r="E264" i="5"/>
  <c r="E265" i="5"/>
  <c r="X265" i="5" s="1"/>
  <c r="E266" i="5"/>
  <c r="X266" i="5" s="1"/>
  <c r="E267" i="5"/>
  <c r="X267" i="5" s="1"/>
  <c r="E268" i="5"/>
  <c r="X268" i="5" s="1"/>
  <c r="E269" i="5"/>
  <c r="X269" i="5" s="1"/>
  <c r="E270" i="5"/>
  <c r="X270" i="5" s="1"/>
  <c r="E271" i="5"/>
  <c r="X271" i="5" s="1"/>
  <c r="E272" i="5"/>
  <c r="X272" i="5" s="1"/>
  <c r="E273" i="5"/>
  <c r="X273" i="5" s="1"/>
  <c r="E274" i="5"/>
  <c r="X274" i="5" s="1"/>
  <c r="E275" i="5"/>
  <c r="X275" i="5" s="1"/>
  <c r="E276" i="5"/>
  <c r="E277" i="5"/>
  <c r="X277" i="5" s="1"/>
  <c r="E278" i="5"/>
  <c r="X278" i="5" s="1"/>
  <c r="E279" i="5"/>
  <c r="X279" i="5" s="1"/>
  <c r="E280" i="5"/>
  <c r="E281" i="5"/>
  <c r="X281" i="5" s="1"/>
  <c r="E282" i="5"/>
  <c r="X282" i="5" s="1"/>
  <c r="E283" i="5"/>
  <c r="X283" i="5" s="1"/>
  <c r="E284" i="5"/>
  <c r="X284" i="5" s="1"/>
  <c r="E285" i="5"/>
  <c r="X285" i="5" s="1"/>
  <c r="E286" i="5"/>
  <c r="X286" i="5" s="1"/>
  <c r="E287" i="5"/>
  <c r="X287" i="5" s="1"/>
  <c r="E288" i="5"/>
  <c r="X288" i="5" s="1"/>
  <c r="E289" i="5"/>
  <c r="X289" i="5" s="1"/>
  <c r="E290" i="5"/>
  <c r="X290" i="5" s="1"/>
  <c r="E291" i="5"/>
  <c r="X291" i="5" s="1"/>
  <c r="E292" i="5"/>
  <c r="E293" i="5"/>
  <c r="X293" i="5" s="1"/>
  <c r="E294" i="5"/>
  <c r="X294" i="5" s="1"/>
  <c r="E295" i="5"/>
  <c r="X295" i="5" s="1"/>
  <c r="E296" i="5"/>
  <c r="E297" i="5"/>
  <c r="X297" i="5" s="1"/>
  <c r="E298" i="5"/>
  <c r="X298" i="5" s="1"/>
  <c r="E299" i="5"/>
  <c r="X299" i="5" s="1"/>
  <c r="E300" i="5"/>
  <c r="X300" i="5" s="1"/>
  <c r="E301" i="5"/>
  <c r="X301" i="5" s="1"/>
  <c r="E302" i="5"/>
  <c r="X302" i="5" s="1"/>
  <c r="E303" i="5"/>
  <c r="X303" i="5" s="1"/>
  <c r="E304" i="5"/>
  <c r="X304" i="5" s="1"/>
  <c r="E305" i="5"/>
  <c r="X305" i="5" s="1"/>
  <c r="E306" i="5"/>
  <c r="X306" i="5" s="1"/>
  <c r="E307" i="5"/>
  <c r="X307" i="5" s="1"/>
  <c r="E308" i="5"/>
  <c r="E309" i="5"/>
  <c r="X309" i="5" s="1"/>
  <c r="E310" i="5"/>
  <c r="X310" i="5" s="1"/>
  <c r="E311" i="5"/>
  <c r="X311" i="5" s="1"/>
  <c r="E312" i="5"/>
  <c r="E313" i="5"/>
  <c r="X313" i="5" s="1"/>
  <c r="E314" i="5"/>
  <c r="X314" i="5" s="1"/>
  <c r="E315" i="5"/>
  <c r="X315" i="5" s="1"/>
  <c r="E316" i="5"/>
  <c r="X316" i="5" s="1"/>
  <c r="E317" i="5"/>
  <c r="X317" i="5" s="1"/>
  <c r="E318" i="5"/>
  <c r="X318" i="5" s="1"/>
  <c r="E319" i="5"/>
  <c r="X319" i="5" s="1"/>
  <c r="E320" i="5"/>
  <c r="X320" i="5" s="1"/>
  <c r="E321" i="5"/>
  <c r="X321" i="5" s="1"/>
  <c r="E322" i="5"/>
  <c r="X322" i="5" s="1"/>
  <c r="E323" i="5"/>
  <c r="X323" i="5" s="1"/>
  <c r="E324" i="5"/>
  <c r="E325" i="5"/>
  <c r="X325" i="5" s="1"/>
  <c r="E326" i="5"/>
  <c r="X326" i="5" s="1"/>
  <c r="E327" i="5"/>
  <c r="X327" i="5" s="1"/>
  <c r="E328" i="5"/>
  <c r="E329" i="5"/>
  <c r="X329" i="5" s="1"/>
  <c r="E330" i="5"/>
  <c r="X330" i="5" s="1"/>
  <c r="E331" i="5"/>
  <c r="X331" i="5" s="1"/>
  <c r="E332" i="5"/>
  <c r="X332" i="5" s="1"/>
  <c r="E333" i="5"/>
  <c r="X333" i="5" s="1"/>
  <c r="E334" i="5"/>
  <c r="X334" i="5" s="1"/>
  <c r="E335" i="5"/>
  <c r="X335" i="5" s="1"/>
  <c r="E336" i="5"/>
  <c r="X336" i="5" s="1"/>
  <c r="E337" i="5"/>
  <c r="X337" i="5" s="1"/>
  <c r="E338" i="5"/>
  <c r="X338" i="5" s="1"/>
  <c r="E339" i="5"/>
  <c r="X339" i="5" s="1"/>
  <c r="E340" i="5"/>
  <c r="E341" i="5"/>
  <c r="X341" i="5" s="1"/>
  <c r="E342" i="5"/>
  <c r="X342" i="5" s="1"/>
  <c r="E343" i="5"/>
  <c r="X343" i="5" s="1"/>
  <c r="E344" i="5"/>
  <c r="E345" i="5"/>
  <c r="X345" i="5" s="1"/>
  <c r="E346" i="5"/>
  <c r="X346" i="5" s="1"/>
  <c r="E347" i="5"/>
  <c r="X347" i="5" s="1"/>
  <c r="E348" i="5"/>
  <c r="X348" i="5" s="1"/>
  <c r="E349" i="5"/>
  <c r="X349" i="5" s="1"/>
  <c r="E350" i="5"/>
  <c r="X350" i="5" s="1"/>
  <c r="E351" i="5"/>
  <c r="X351" i="5" s="1"/>
  <c r="E352" i="5"/>
  <c r="X352" i="5" s="1"/>
  <c r="E353" i="5"/>
  <c r="X353" i="5" s="1"/>
  <c r="E354" i="5"/>
  <c r="X354" i="5" s="1"/>
  <c r="E355" i="5"/>
  <c r="X355" i="5" s="1"/>
  <c r="E356" i="5"/>
  <c r="E357" i="5"/>
  <c r="X357" i="5" s="1"/>
  <c r="E358" i="5"/>
  <c r="X358" i="5" s="1"/>
  <c r="E359" i="5"/>
  <c r="X359" i="5" s="1"/>
  <c r="E360" i="5"/>
  <c r="E361" i="5"/>
  <c r="X361" i="5" s="1"/>
  <c r="E362" i="5"/>
  <c r="X362" i="5" s="1"/>
  <c r="E363" i="5"/>
  <c r="X363" i="5" s="1"/>
  <c r="E364" i="5"/>
  <c r="X364" i="5" s="1"/>
  <c r="E365" i="5"/>
  <c r="X365" i="5" s="1"/>
  <c r="E366" i="5"/>
  <c r="X366" i="5" s="1"/>
  <c r="E367" i="5"/>
  <c r="X367" i="5" s="1"/>
  <c r="E368" i="5"/>
  <c r="X368" i="5" s="1"/>
  <c r="E369" i="5"/>
  <c r="X369" i="5" s="1"/>
  <c r="E370" i="5"/>
  <c r="X370" i="5" s="1"/>
  <c r="E371" i="5"/>
  <c r="X371" i="5" s="1"/>
  <c r="E372" i="5"/>
  <c r="E373" i="5"/>
  <c r="X373" i="5" s="1"/>
  <c r="E374" i="5"/>
  <c r="X374" i="5" s="1"/>
  <c r="E375" i="5"/>
  <c r="X375" i="5" s="1"/>
  <c r="E376" i="5"/>
  <c r="E377" i="5"/>
  <c r="X377" i="5" s="1"/>
  <c r="E378" i="5"/>
  <c r="X378" i="5" s="1"/>
  <c r="E379" i="5"/>
  <c r="X379" i="5" s="1"/>
  <c r="E380" i="5"/>
  <c r="X380" i="5" s="1"/>
  <c r="E381" i="5"/>
  <c r="X381" i="5" s="1"/>
  <c r="E382" i="5"/>
  <c r="X382" i="5" s="1"/>
  <c r="E383" i="5"/>
  <c r="X383" i="5" s="1"/>
  <c r="E384" i="5"/>
  <c r="X384" i="5" s="1"/>
  <c r="E385" i="5"/>
  <c r="X385" i="5" s="1"/>
  <c r="E386" i="5"/>
  <c r="X386" i="5" s="1"/>
  <c r="E387" i="5"/>
  <c r="X387" i="5" s="1"/>
  <c r="E388" i="5"/>
  <c r="E389" i="5"/>
  <c r="X389" i="5" s="1"/>
  <c r="E390" i="5"/>
  <c r="X390" i="5" s="1"/>
  <c r="E391" i="5"/>
  <c r="X391" i="5" s="1"/>
  <c r="E392" i="5"/>
  <c r="E393" i="5"/>
  <c r="X393" i="5" s="1"/>
  <c r="E394" i="5"/>
  <c r="X394" i="5" s="1"/>
  <c r="E395" i="5"/>
  <c r="X395" i="5" s="1"/>
  <c r="E396" i="5"/>
  <c r="X396" i="5" s="1"/>
  <c r="E397" i="5"/>
  <c r="X397" i="5" s="1"/>
  <c r="E398" i="5"/>
  <c r="X398" i="5" s="1"/>
  <c r="E399" i="5"/>
  <c r="X399" i="5" s="1"/>
  <c r="E400" i="5"/>
  <c r="X400" i="5" s="1"/>
  <c r="E401" i="5"/>
  <c r="X401" i="5" s="1"/>
  <c r="E402" i="5"/>
  <c r="X402" i="5" s="1"/>
  <c r="E403" i="5"/>
  <c r="X403" i="5" s="1"/>
  <c r="E404" i="5"/>
  <c r="E405" i="5"/>
  <c r="X405" i="5" s="1"/>
  <c r="E406" i="5"/>
  <c r="X406" i="5" s="1"/>
  <c r="E407" i="5"/>
  <c r="X407" i="5" s="1"/>
  <c r="E408" i="5"/>
  <c r="E409" i="5"/>
  <c r="X409" i="5" s="1"/>
  <c r="E410" i="5"/>
  <c r="X410" i="5" s="1"/>
  <c r="E411" i="5"/>
  <c r="X411" i="5" s="1"/>
  <c r="E412" i="5"/>
  <c r="X412" i="5" s="1"/>
  <c r="E413" i="5"/>
  <c r="X413" i="5" s="1"/>
  <c r="E414" i="5"/>
  <c r="X414" i="5" s="1"/>
  <c r="E415" i="5"/>
  <c r="X415" i="5" s="1"/>
  <c r="E416" i="5"/>
  <c r="X416" i="5" s="1"/>
  <c r="E417" i="5"/>
  <c r="X417" i="5" s="1"/>
  <c r="E418" i="5"/>
  <c r="X418" i="5" s="1"/>
  <c r="E419" i="5"/>
  <c r="X419" i="5" s="1"/>
  <c r="E420" i="5"/>
  <c r="E421" i="5"/>
  <c r="X421" i="5" s="1"/>
  <c r="E422" i="5"/>
  <c r="X422" i="5" s="1"/>
  <c r="E423" i="5"/>
  <c r="X423" i="5" s="1"/>
  <c r="E424" i="5"/>
  <c r="E425" i="5"/>
  <c r="X425" i="5" s="1"/>
  <c r="E426" i="5"/>
  <c r="X426" i="5" s="1"/>
  <c r="E427" i="5"/>
  <c r="X427" i="5" s="1"/>
  <c r="E428" i="5"/>
  <c r="X428" i="5" s="1"/>
  <c r="E429" i="5"/>
  <c r="X429" i="5" s="1"/>
  <c r="E430" i="5"/>
  <c r="X430" i="5" s="1"/>
  <c r="E431" i="5"/>
  <c r="X431" i="5" s="1"/>
  <c r="E432" i="5"/>
  <c r="X432" i="5" s="1"/>
  <c r="E433" i="5"/>
  <c r="X433" i="5" s="1"/>
  <c r="E434" i="5"/>
  <c r="X434" i="5" s="1"/>
  <c r="E435" i="5"/>
  <c r="X435" i="5" s="1"/>
  <c r="E436" i="5"/>
  <c r="E437" i="5"/>
  <c r="X437" i="5" s="1"/>
  <c r="E438" i="5"/>
  <c r="X438" i="5" s="1"/>
  <c r="E439" i="5"/>
  <c r="X439" i="5" s="1"/>
  <c r="E440" i="5"/>
  <c r="E441" i="5"/>
  <c r="X441" i="5" s="1"/>
  <c r="E442" i="5"/>
  <c r="X442" i="5" s="1"/>
  <c r="E443" i="5"/>
  <c r="X443" i="5" s="1"/>
  <c r="E444" i="5"/>
  <c r="X444" i="5" s="1"/>
  <c r="E445" i="5"/>
  <c r="X445" i="5" s="1"/>
  <c r="E446" i="5"/>
  <c r="X446" i="5" s="1"/>
  <c r="E447" i="5"/>
  <c r="X447" i="5" s="1"/>
  <c r="E448" i="5"/>
  <c r="X448" i="5" s="1"/>
  <c r="E449" i="5"/>
  <c r="X449" i="5" s="1"/>
  <c r="E450" i="5"/>
  <c r="X450" i="5" s="1"/>
  <c r="E451" i="5"/>
  <c r="X451" i="5" s="1"/>
  <c r="E452" i="5"/>
  <c r="E453" i="5"/>
  <c r="X453" i="5" s="1"/>
  <c r="E454" i="5"/>
  <c r="X454" i="5" s="1"/>
  <c r="E455" i="5"/>
  <c r="X455" i="5" s="1"/>
  <c r="E456" i="5"/>
  <c r="E457" i="5"/>
  <c r="X457" i="5" s="1"/>
  <c r="E458" i="5"/>
  <c r="X458" i="5" s="1"/>
  <c r="E459" i="5"/>
  <c r="X459" i="5" s="1"/>
  <c r="E460" i="5"/>
  <c r="X460" i="5" s="1"/>
  <c r="E461" i="5"/>
  <c r="X461" i="5" s="1"/>
  <c r="E462" i="5"/>
  <c r="X462" i="5" s="1"/>
  <c r="E463" i="5"/>
  <c r="X463" i="5" s="1"/>
  <c r="E464" i="5"/>
  <c r="X464" i="5" s="1"/>
  <c r="E465" i="5"/>
  <c r="X465" i="5" s="1"/>
  <c r="E466" i="5"/>
  <c r="X466" i="5" s="1"/>
  <c r="E467" i="5"/>
  <c r="X467" i="5" s="1"/>
  <c r="E468" i="5"/>
  <c r="E469" i="5"/>
  <c r="X469" i="5" s="1"/>
  <c r="E470" i="5"/>
  <c r="X470" i="5" s="1"/>
  <c r="E471" i="5"/>
  <c r="X471" i="5" s="1"/>
  <c r="E472" i="5"/>
  <c r="E473" i="5"/>
  <c r="X473" i="5" s="1"/>
  <c r="E474" i="5"/>
  <c r="X474" i="5" s="1"/>
  <c r="E475" i="5"/>
  <c r="X475" i="5" s="1"/>
  <c r="E476" i="5"/>
  <c r="X476" i="5" s="1"/>
  <c r="E477" i="5"/>
  <c r="X477" i="5" s="1"/>
  <c r="E478" i="5"/>
  <c r="X478" i="5" s="1"/>
  <c r="E479" i="5"/>
  <c r="X479" i="5" s="1"/>
  <c r="E480" i="5"/>
  <c r="X480" i="5" s="1"/>
  <c r="E481" i="5"/>
  <c r="X481" i="5" s="1"/>
  <c r="E482" i="5"/>
  <c r="X482" i="5" s="1"/>
  <c r="E483" i="5"/>
  <c r="X483" i="5" s="1"/>
  <c r="E484" i="5"/>
  <c r="E485" i="5"/>
  <c r="X485" i="5" s="1"/>
  <c r="E486" i="5"/>
  <c r="X486" i="5" s="1"/>
  <c r="E487" i="5"/>
  <c r="X487" i="5" s="1"/>
  <c r="E488" i="5"/>
  <c r="E489" i="5"/>
  <c r="X489" i="5" s="1"/>
  <c r="E490" i="5"/>
  <c r="X490" i="5" s="1"/>
  <c r="E491" i="5"/>
  <c r="X491" i="5" s="1"/>
  <c r="E492" i="5"/>
  <c r="X492" i="5" s="1"/>
  <c r="E493" i="5"/>
  <c r="X493" i="5" s="1"/>
  <c r="E494" i="5"/>
  <c r="X494" i="5" s="1"/>
  <c r="E495" i="5"/>
  <c r="X495" i="5" s="1"/>
  <c r="E496" i="5"/>
  <c r="X496" i="5" s="1"/>
  <c r="E497" i="5"/>
  <c r="X497" i="5" s="1"/>
  <c r="E498" i="5"/>
  <c r="X498" i="5" s="1"/>
  <c r="E499" i="5"/>
  <c r="X499" i="5" s="1"/>
  <c r="E500" i="5"/>
  <c r="E501" i="5"/>
  <c r="X501" i="5" s="1"/>
  <c r="E502" i="5"/>
  <c r="X502" i="5" s="1"/>
  <c r="E503" i="5"/>
  <c r="X503" i="5" s="1"/>
  <c r="E504" i="5"/>
  <c r="E505" i="5"/>
  <c r="X505" i="5" s="1"/>
  <c r="E506" i="5"/>
  <c r="X506" i="5" s="1"/>
  <c r="E507" i="5"/>
  <c r="X507" i="5" s="1"/>
  <c r="E508" i="5"/>
  <c r="X508" i="5" s="1"/>
  <c r="E509" i="5"/>
  <c r="X509" i="5" s="1"/>
  <c r="E510" i="5"/>
  <c r="X510" i="5" s="1"/>
  <c r="E511" i="5"/>
  <c r="X511" i="5" s="1"/>
  <c r="E512" i="5"/>
  <c r="X512" i="5" s="1"/>
  <c r="E513" i="5"/>
  <c r="X513" i="5" s="1"/>
  <c r="E514" i="5"/>
  <c r="X514" i="5" s="1"/>
  <c r="E515" i="5"/>
  <c r="X515" i="5" s="1"/>
  <c r="E516" i="5"/>
  <c r="E517" i="5"/>
  <c r="X517" i="5" s="1"/>
  <c r="E518" i="5"/>
  <c r="X518" i="5" s="1"/>
  <c r="E519" i="5"/>
  <c r="X519" i="5" s="1"/>
  <c r="E520" i="5"/>
  <c r="X520" i="5" s="1"/>
  <c r="E521" i="5"/>
  <c r="X521" i="5" s="1"/>
  <c r="E522" i="5"/>
  <c r="X522" i="5" s="1"/>
  <c r="E523" i="5"/>
  <c r="X523" i="5" s="1"/>
  <c r="E524" i="5"/>
  <c r="E525" i="5"/>
  <c r="X525" i="5" s="1"/>
  <c r="E526" i="5"/>
  <c r="X526" i="5" s="1"/>
  <c r="E527" i="5"/>
  <c r="X527" i="5" s="1"/>
  <c r="E528" i="5"/>
  <c r="E529" i="5"/>
  <c r="X529" i="5" s="1"/>
  <c r="E530" i="5"/>
  <c r="X530" i="5" s="1"/>
  <c r="E531" i="5"/>
  <c r="X531" i="5" s="1"/>
  <c r="E532" i="5"/>
  <c r="X532" i="5" s="1"/>
  <c r="E533" i="5"/>
  <c r="X533" i="5" s="1"/>
  <c r="E534" i="5"/>
  <c r="X534" i="5" s="1"/>
  <c r="E535" i="5"/>
  <c r="X535" i="5" s="1"/>
  <c r="E536" i="5"/>
  <c r="X536" i="5" s="1"/>
  <c r="E537" i="5"/>
  <c r="X537" i="5" s="1"/>
  <c r="E538" i="5"/>
  <c r="X538" i="5" s="1"/>
  <c r="E539" i="5"/>
  <c r="X539" i="5" s="1"/>
  <c r="E540" i="5"/>
  <c r="E541" i="5"/>
  <c r="X541" i="5" s="1"/>
  <c r="E542" i="5"/>
  <c r="X542" i="5" s="1"/>
  <c r="E543" i="5"/>
  <c r="X543" i="5" s="1"/>
  <c r="E544" i="5"/>
  <c r="E545" i="5"/>
  <c r="X545" i="5" s="1"/>
  <c r="E546" i="5"/>
  <c r="X546" i="5" s="1"/>
  <c r="E547" i="5"/>
  <c r="X547" i="5" s="1"/>
  <c r="E548" i="5"/>
  <c r="X548" i="5" s="1"/>
  <c r="E549" i="5"/>
  <c r="X549" i="5" s="1"/>
  <c r="E550" i="5"/>
  <c r="X550" i="5" s="1"/>
  <c r="E551" i="5"/>
  <c r="X551" i="5" s="1"/>
  <c r="E552" i="5"/>
  <c r="X552" i="5" s="1"/>
  <c r="E553" i="5"/>
  <c r="X553" i="5" s="1"/>
  <c r="E554" i="5"/>
  <c r="X554" i="5" s="1"/>
  <c r="E555" i="5"/>
  <c r="X555" i="5" s="1"/>
  <c r="E556" i="5"/>
  <c r="X556" i="5" s="1"/>
  <c r="E557" i="5"/>
  <c r="X557" i="5" s="1"/>
  <c r="E558" i="5"/>
  <c r="X558" i="5" s="1"/>
  <c r="E559" i="5"/>
  <c r="X559" i="5" s="1"/>
  <c r="E560" i="5"/>
  <c r="E561" i="5"/>
  <c r="X561" i="5" s="1"/>
  <c r="E562" i="5"/>
  <c r="X562" i="5" s="1"/>
  <c r="E563" i="5"/>
  <c r="X563" i="5" s="1"/>
  <c r="E564" i="5"/>
  <c r="X564" i="5" s="1"/>
  <c r="E565" i="5"/>
  <c r="X565" i="5" s="1"/>
  <c r="E566" i="5"/>
  <c r="X566" i="5" s="1"/>
  <c r="E567" i="5"/>
  <c r="X567" i="5" s="1"/>
  <c r="E568" i="5"/>
  <c r="X568" i="5" s="1"/>
  <c r="E569" i="5"/>
  <c r="X569" i="5" s="1"/>
  <c r="E570" i="5"/>
  <c r="X570" i="5" s="1"/>
  <c r="E571" i="5"/>
  <c r="X571" i="5" s="1"/>
  <c r="E572" i="5"/>
  <c r="E573" i="5"/>
  <c r="X573" i="5" s="1"/>
  <c r="E574" i="5"/>
  <c r="X574" i="5" s="1"/>
  <c r="E575" i="5"/>
  <c r="X575" i="5" s="1"/>
  <c r="E576" i="5"/>
  <c r="E577" i="5"/>
  <c r="X577" i="5" s="1"/>
  <c r="E578" i="5"/>
  <c r="X578" i="5" s="1"/>
  <c r="E579" i="5"/>
  <c r="X579" i="5" s="1"/>
  <c r="E580" i="5"/>
  <c r="X580" i="5" s="1"/>
  <c r="E581" i="5"/>
  <c r="X581" i="5" s="1"/>
  <c r="E582" i="5"/>
  <c r="X582" i="5" s="1"/>
  <c r="E583" i="5"/>
  <c r="X583" i="5" s="1"/>
  <c r="E584" i="5"/>
  <c r="X584" i="5" s="1"/>
  <c r="E585" i="5"/>
  <c r="X585" i="5" s="1"/>
  <c r="E586" i="5"/>
  <c r="X586" i="5" s="1"/>
  <c r="E587" i="5"/>
  <c r="X587" i="5" s="1"/>
  <c r="E588" i="5"/>
  <c r="X588" i="5" s="1"/>
  <c r="E589" i="5"/>
  <c r="X589" i="5" s="1"/>
  <c r="E590" i="5"/>
  <c r="X590" i="5" s="1"/>
  <c r="E591" i="5"/>
  <c r="X591" i="5" s="1"/>
  <c r="E592" i="5"/>
  <c r="E593" i="5"/>
  <c r="X593" i="5" s="1"/>
  <c r="E594" i="5"/>
  <c r="X594" i="5" s="1"/>
  <c r="E595" i="5"/>
  <c r="X595" i="5" s="1"/>
  <c r="E596" i="5"/>
  <c r="X596" i="5" s="1"/>
  <c r="E597" i="5"/>
  <c r="X597" i="5" s="1"/>
  <c r="E598" i="5"/>
  <c r="X598" i="5" s="1"/>
  <c r="E599" i="5"/>
  <c r="X599" i="5" s="1"/>
  <c r="E600" i="5"/>
  <c r="X600" i="5" s="1"/>
  <c r="E601" i="5"/>
  <c r="X601" i="5" s="1"/>
  <c r="E602" i="5"/>
  <c r="X602" i="5" s="1"/>
  <c r="E603" i="5"/>
  <c r="X603" i="5" s="1"/>
  <c r="E604" i="5"/>
  <c r="E605" i="5"/>
  <c r="X605" i="5" s="1"/>
  <c r="E606" i="5"/>
  <c r="X606" i="5" s="1"/>
  <c r="E607" i="5"/>
  <c r="X607" i="5" s="1"/>
  <c r="E608" i="5"/>
  <c r="E609" i="5"/>
  <c r="X609" i="5" s="1"/>
  <c r="E610" i="5"/>
  <c r="X610" i="5" s="1"/>
  <c r="E611" i="5"/>
  <c r="X611" i="5" s="1"/>
  <c r="E612" i="5"/>
  <c r="X612" i="5" s="1"/>
  <c r="E613" i="5"/>
  <c r="X613" i="5" s="1"/>
  <c r="E614" i="5"/>
  <c r="X614" i="5" s="1"/>
  <c r="E615" i="5"/>
  <c r="X615" i="5" s="1"/>
  <c r="E616" i="5"/>
  <c r="X616" i="5" s="1"/>
  <c r="E617" i="5"/>
  <c r="X617" i="5" s="1"/>
  <c r="E618" i="5"/>
  <c r="X618" i="5" s="1"/>
  <c r="E619" i="5"/>
  <c r="X619" i="5" s="1"/>
  <c r="E620" i="5"/>
  <c r="X620" i="5" s="1"/>
  <c r="E621" i="5"/>
  <c r="X621" i="5" s="1"/>
  <c r="E622" i="5"/>
  <c r="X622" i="5" s="1"/>
  <c r="E623" i="5"/>
  <c r="X623" i="5" s="1"/>
  <c r="E624" i="5"/>
  <c r="E625" i="5"/>
  <c r="X625" i="5" s="1"/>
  <c r="E626" i="5"/>
  <c r="X626" i="5" s="1"/>
  <c r="E627" i="5"/>
  <c r="X627" i="5" s="1"/>
  <c r="E628" i="5"/>
  <c r="X628" i="5" s="1"/>
  <c r="E629" i="5"/>
  <c r="X629" i="5" s="1"/>
  <c r="E630" i="5"/>
  <c r="X630" i="5" s="1"/>
  <c r="E631" i="5"/>
  <c r="X631" i="5" s="1"/>
  <c r="E632" i="5"/>
  <c r="X632" i="5" s="1"/>
  <c r="E633" i="5"/>
  <c r="X633" i="5" s="1"/>
  <c r="E634" i="5"/>
  <c r="X634" i="5" s="1"/>
  <c r="E635" i="5"/>
  <c r="X635" i="5" s="1"/>
  <c r="E636" i="5"/>
  <c r="E637" i="5"/>
  <c r="X637" i="5" s="1"/>
  <c r="E638" i="5"/>
  <c r="X638" i="5" s="1"/>
  <c r="E639" i="5"/>
  <c r="X639" i="5" s="1"/>
  <c r="E640" i="5"/>
  <c r="E641" i="5"/>
  <c r="X641" i="5" s="1"/>
  <c r="E642" i="5"/>
  <c r="X642" i="5" s="1"/>
  <c r="E643" i="5"/>
  <c r="X643" i="5" s="1"/>
  <c r="E644" i="5"/>
  <c r="X644" i="5" s="1"/>
  <c r="E645" i="5"/>
  <c r="X645" i="5" s="1"/>
  <c r="E646" i="5"/>
  <c r="X646" i="5" s="1"/>
  <c r="E647" i="5"/>
  <c r="X647" i="5" s="1"/>
  <c r="E648" i="5"/>
  <c r="X648" i="5" s="1"/>
  <c r="E649" i="5"/>
  <c r="X649" i="5" s="1"/>
  <c r="E650" i="5"/>
  <c r="X650" i="5" s="1"/>
  <c r="E651" i="5"/>
  <c r="X651" i="5" s="1"/>
  <c r="E652" i="5"/>
  <c r="X652" i="5" s="1"/>
  <c r="E653" i="5"/>
  <c r="X653" i="5" s="1"/>
  <c r="E654" i="5"/>
  <c r="X654" i="5" s="1"/>
  <c r="E655" i="5"/>
  <c r="X655" i="5" s="1"/>
  <c r="E656" i="5"/>
  <c r="E657" i="5"/>
  <c r="X657" i="5" s="1"/>
  <c r="E658" i="5"/>
  <c r="X658" i="5" s="1"/>
  <c r="E659" i="5"/>
  <c r="X659" i="5" s="1"/>
  <c r="E660" i="5"/>
  <c r="X660" i="5" s="1"/>
  <c r="E661" i="5"/>
  <c r="X661" i="5" s="1"/>
  <c r="E662" i="5"/>
  <c r="X662" i="5" s="1"/>
  <c r="E663" i="5"/>
  <c r="X663" i="5" s="1"/>
  <c r="E664" i="5"/>
  <c r="X664" i="5" s="1"/>
  <c r="E665" i="5"/>
  <c r="X665" i="5" s="1"/>
  <c r="E666" i="5"/>
  <c r="X666" i="5" s="1"/>
  <c r="E667" i="5"/>
  <c r="X667" i="5" s="1"/>
  <c r="E668" i="5"/>
  <c r="E669" i="5"/>
  <c r="X669" i="5" s="1"/>
  <c r="E670" i="5"/>
  <c r="X670" i="5" s="1"/>
  <c r="E671" i="5"/>
  <c r="X671" i="5" s="1"/>
  <c r="E672" i="5"/>
  <c r="X672" i="5" s="1"/>
  <c r="E673" i="5"/>
  <c r="X673" i="5" s="1"/>
  <c r="E674" i="5"/>
  <c r="X674" i="5" s="1"/>
  <c r="E675" i="5"/>
  <c r="X675" i="5" s="1"/>
  <c r="E676" i="5"/>
  <c r="X676" i="5" s="1"/>
  <c r="E677" i="5"/>
  <c r="X677" i="5" s="1"/>
  <c r="E678" i="5"/>
  <c r="X678" i="5" s="1"/>
  <c r="E679" i="5"/>
  <c r="X679" i="5" s="1"/>
  <c r="E680" i="5"/>
  <c r="X680" i="5" s="1"/>
  <c r="E681" i="5"/>
  <c r="X681" i="5" s="1"/>
  <c r="E682" i="5"/>
  <c r="X682" i="5" s="1"/>
  <c r="E683" i="5"/>
  <c r="X683" i="5" s="1"/>
  <c r="E684" i="5"/>
  <c r="X684" i="5" s="1"/>
  <c r="E685" i="5"/>
  <c r="X685" i="5" s="1"/>
  <c r="E686" i="5"/>
  <c r="X686" i="5" s="1"/>
  <c r="E687" i="5"/>
  <c r="X687" i="5" s="1"/>
  <c r="E688" i="5"/>
  <c r="E689" i="5"/>
  <c r="X689" i="5" s="1"/>
  <c r="E690" i="5"/>
  <c r="X690" i="5" s="1"/>
  <c r="E691" i="5"/>
  <c r="X691" i="5" s="1"/>
  <c r="E692" i="5"/>
  <c r="X692" i="5" s="1"/>
  <c r="E693" i="5"/>
  <c r="X693" i="5" s="1"/>
  <c r="E694" i="5"/>
  <c r="X694" i="5" s="1"/>
  <c r="E695" i="5"/>
  <c r="X695" i="5" s="1"/>
  <c r="E696" i="5"/>
  <c r="X696" i="5" s="1"/>
  <c r="E697" i="5"/>
  <c r="X697" i="5" s="1"/>
  <c r="E698" i="5"/>
  <c r="X698" i="5" s="1"/>
  <c r="E699" i="5"/>
  <c r="X699" i="5" s="1"/>
  <c r="E700" i="5"/>
  <c r="E701" i="5"/>
  <c r="X701" i="5" s="1"/>
  <c r="E702" i="5"/>
  <c r="X702" i="5" s="1"/>
  <c r="E703" i="5"/>
  <c r="X703" i="5" s="1"/>
  <c r="E704" i="5"/>
  <c r="X704" i="5" s="1"/>
  <c r="E705" i="5"/>
  <c r="X705" i="5" s="1"/>
  <c r="E706" i="5"/>
  <c r="X706" i="5" s="1"/>
  <c r="E707" i="5"/>
  <c r="X707" i="5" s="1"/>
  <c r="E708" i="5"/>
  <c r="X708" i="5" s="1"/>
  <c r="E709" i="5"/>
  <c r="X709" i="5" s="1"/>
  <c r="E710" i="5"/>
  <c r="X710" i="5" s="1"/>
  <c r="E711" i="5"/>
  <c r="X711" i="5" s="1"/>
  <c r="E712" i="5"/>
  <c r="X712" i="5" s="1"/>
  <c r="E713" i="5"/>
  <c r="X713" i="5" s="1"/>
  <c r="E714" i="5"/>
  <c r="X714" i="5" s="1"/>
  <c r="E715" i="5"/>
  <c r="X715" i="5" s="1"/>
  <c r="E716" i="5"/>
  <c r="X716" i="5" s="1"/>
  <c r="E717" i="5"/>
  <c r="X717" i="5" s="1"/>
  <c r="E718" i="5"/>
  <c r="X718" i="5" s="1"/>
  <c r="E719" i="5"/>
  <c r="X719" i="5" s="1"/>
  <c r="E720" i="5"/>
  <c r="E721" i="5"/>
  <c r="X721" i="5" s="1"/>
  <c r="E722" i="5"/>
  <c r="X722" i="5" s="1"/>
  <c r="E723" i="5"/>
  <c r="X723" i="5" s="1"/>
  <c r="E724" i="5"/>
  <c r="X724" i="5" s="1"/>
  <c r="E725" i="5"/>
  <c r="X725" i="5" s="1"/>
  <c r="E726" i="5"/>
  <c r="X726" i="5" s="1"/>
  <c r="E727" i="5"/>
  <c r="X727" i="5" s="1"/>
  <c r="E728" i="5"/>
  <c r="X728" i="5" s="1"/>
  <c r="E729" i="5"/>
  <c r="X729" i="5" s="1"/>
  <c r="E730" i="5"/>
  <c r="X730" i="5" s="1"/>
  <c r="E731" i="5"/>
  <c r="X731" i="5" s="1"/>
  <c r="E732" i="5"/>
  <c r="E733" i="5"/>
  <c r="X733" i="5" s="1"/>
  <c r="E734" i="5"/>
  <c r="X734" i="5" s="1"/>
  <c r="E735" i="5"/>
  <c r="X735" i="5" s="1"/>
  <c r="E736" i="5"/>
  <c r="X736" i="5" s="1"/>
  <c r="E737" i="5"/>
  <c r="X737" i="5" s="1"/>
  <c r="E738" i="5"/>
  <c r="X738" i="5" s="1"/>
  <c r="E739" i="5"/>
  <c r="X739" i="5" s="1"/>
  <c r="E740" i="5"/>
  <c r="X740" i="5" s="1"/>
  <c r="E741" i="5"/>
  <c r="X741" i="5" s="1"/>
  <c r="E742" i="5"/>
  <c r="X742" i="5" s="1"/>
  <c r="E743" i="5"/>
  <c r="X743" i="5" s="1"/>
  <c r="E744" i="5"/>
  <c r="X744" i="5" s="1"/>
  <c r="E745" i="5"/>
  <c r="X745" i="5" s="1"/>
  <c r="E746" i="5"/>
  <c r="X746" i="5" s="1"/>
  <c r="E747" i="5"/>
  <c r="X747" i="5" s="1"/>
  <c r="E748" i="5"/>
  <c r="X748" i="5" s="1"/>
  <c r="E749" i="5"/>
  <c r="X749" i="5" s="1"/>
  <c r="E750" i="5"/>
  <c r="X750" i="5" s="1"/>
  <c r="E751" i="5"/>
  <c r="X751" i="5" s="1"/>
  <c r="E752" i="5"/>
  <c r="E753" i="5"/>
  <c r="X753" i="5" s="1"/>
  <c r="E754" i="5"/>
  <c r="X754" i="5" s="1"/>
  <c r="E755" i="5"/>
  <c r="X755" i="5" s="1"/>
  <c r="E756" i="5"/>
  <c r="X756" i="5" s="1"/>
  <c r="E757" i="5"/>
  <c r="X757" i="5" s="1"/>
  <c r="E758" i="5"/>
  <c r="X758" i="5" s="1"/>
  <c r="E759" i="5"/>
  <c r="X759" i="5" s="1"/>
  <c r="E760" i="5"/>
  <c r="X760" i="5" s="1"/>
  <c r="E761" i="5"/>
  <c r="X761" i="5" s="1"/>
  <c r="E762" i="5"/>
  <c r="X762" i="5" s="1"/>
  <c r="E763" i="5"/>
  <c r="X763" i="5" s="1"/>
  <c r="E764" i="5"/>
  <c r="E765" i="5"/>
  <c r="X765" i="5" s="1"/>
  <c r="E766" i="5"/>
  <c r="X766" i="5" s="1"/>
  <c r="E767" i="5"/>
  <c r="X767" i="5" s="1"/>
  <c r="E768" i="5"/>
  <c r="X768" i="5" s="1"/>
  <c r="E769" i="5"/>
  <c r="X769" i="5" s="1"/>
  <c r="E770" i="5"/>
  <c r="X770" i="5" s="1"/>
  <c r="E771" i="5"/>
  <c r="X771" i="5" s="1"/>
  <c r="E772" i="5"/>
  <c r="X772" i="5" s="1"/>
  <c r="E773" i="5"/>
  <c r="X773" i="5" s="1"/>
  <c r="E774" i="5"/>
  <c r="X774" i="5" s="1"/>
  <c r="E775" i="5"/>
  <c r="X775" i="5" s="1"/>
  <c r="E776" i="5"/>
  <c r="X776" i="5" s="1"/>
  <c r="E777" i="5"/>
  <c r="X777" i="5" s="1"/>
  <c r="E778" i="5"/>
  <c r="X778" i="5" s="1"/>
  <c r="E779" i="5"/>
  <c r="X779" i="5" s="1"/>
  <c r="E780" i="5"/>
  <c r="X780" i="5" s="1"/>
  <c r="E781" i="5"/>
  <c r="X781" i="5" s="1"/>
  <c r="E782" i="5"/>
  <c r="X782" i="5" s="1"/>
  <c r="E783" i="5"/>
  <c r="X783" i="5" s="1"/>
  <c r="E784" i="5"/>
  <c r="E785" i="5"/>
  <c r="X785" i="5" s="1"/>
  <c r="E786" i="5"/>
  <c r="X786" i="5" s="1"/>
  <c r="E787" i="5"/>
  <c r="X787" i="5" s="1"/>
  <c r="E788" i="5"/>
  <c r="X788" i="5" s="1"/>
  <c r="E789" i="5"/>
  <c r="X789" i="5" s="1"/>
  <c r="E790" i="5"/>
  <c r="X790" i="5" s="1"/>
  <c r="E791" i="5"/>
  <c r="X791" i="5" s="1"/>
  <c r="E792" i="5"/>
  <c r="E793" i="5"/>
  <c r="X793" i="5" s="1"/>
  <c r="E794" i="5"/>
  <c r="X794" i="5" s="1"/>
  <c r="E795" i="5"/>
  <c r="X795" i="5" s="1"/>
  <c r="E796" i="5"/>
  <c r="X796" i="5" s="1"/>
  <c r="E797" i="5"/>
  <c r="X797" i="5" s="1"/>
  <c r="E798" i="5"/>
  <c r="X798" i="5" s="1"/>
  <c r="E799" i="5"/>
  <c r="X799" i="5" s="1"/>
  <c r="E800" i="5"/>
  <c r="X800" i="5" s="1"/>
  <c r="E801" i="5"/>
  <c r="X801" i="5" s="1"/>
  <c r="E802" i="5"/>
  <c r="X802" i="5" s="1"/>
  <c r="E803" i="5"/>
  <c r="X803" i="5" s="1"/>
  <c r="E804" i="5"/>
  <c r="X804" i="5" s="1"/>
  <c r="E805" i="5"/>
  <c r="X805" i="5" s="1"/>
  <c r="E806" i="5"/>
  <c r="X806" i="5" s="1"/>
  <c r="E807" i="5"/>
  <c r="X807" i="5" s="1"/>
  <c r="E808" i="5"/>
  <c r="X808" i="5" s="1"/>
  <c r="E809" i="5"/>
  <c r="X809" i="5" s="1"/>
  <c r="E810" i="5"/>
  <c r="X810" i="5" s="1"/>
  <c r="E811" i="5"/>
  <c r="X811" i="5" s="1"/>
  <c r="E812" i="5"/>
  <c r="E813" i="5"/>
  <c r="X813" i="5" s="1"/>
  <c r="E814" i="5"/>
  <c r="X814" i="5" s="1"/>
  <c r="E815" i="5"/>
  <c r="X815" i="5" s="1"/>
  <c r="E816" i="5"/>
  <c r="X816" i="5" s="1"/>
  <c r="E817" i="5"/>
  <c r="X817" i="5" s="1"/>
  <c r="E818" i="5"/>
  <c r="X818" i="5" s="1"/>
  <c r="E819" i="5"/>
  <c r="X819" i="5" s="1"/>
  <c r="E820" i="5"/>
  <c r="X820" i="5" s="1"/>
  <c r="E821" i="5"/>
  <c r="X821" i="5" s="1"/>
  <c r="E822" i="5"/>
  <c r="X822" i="5" s="1"/>
  <c r="E823" i="5"/>
  <c r="X823" i="5" s="1"/>
  <c r="E824" i="5"/>
  <c r="E825" i="5"/>
  <c r="X825" i="5" s="1"/>
  <c r="E826" i="5"/>
  <c r="X826" i="5" s="1"/>
  <c r="E827" i="5"/>
  <c r="X827" i="5" s="1"/>
  <c r="E828" i="5"/>
  <c r="X828" i="5" s="1"/>
  <c r="E829" i="5"/>
  <c r="X829" i="5" s="1"/>
  <c r="E830" i="5"/>
  <c r="X830" i="5" s="1"/>
  <c r="E831" i="5"/>
  <c r="X831" i="5" s="1"/>
  <c r="E832" i="5"/>
  <c r="X832" i="5" s="1"/>
  <c r="E833" i="5"/>
  <c r="X833" i="5" s="1"/>
  <c r="E834" i="5"/>
  <c r="X834" i="5" s="1"/>
  <c r="E835" i="5"/>
  <c r="X835" i="5" s="1"/>
  <c r="E836" i="5"/>
  <c r="X836" i="5" s="1"/>
  <c r="E837" i="5"/>
  <c r="X837" i="5" s="1"/>
  <c r="E838" i="5"/>
  <c r="X838" i="5" s="1"/>
  <c r="E839" i="5"/>
  <c r="X839" i="5" s="1"/>
  <c r="E840" i="5"/>
  <c r="X840" i="5" s="1"/>
  <c r="E841" i="5"/>
  <c r="X841" i="5" s="1"/>
  <c r="E842" i="5"/>
  <c r="X842" i="5" s="1"/>
  <c r="E843" i="5"/>
  <c r="X843" i="5" s="1"/>
  <c r="E844" i="5"/>
  <c r="E845" i="5"/>
  <c r="X845" i="5" s="1"/>
  <c r="E846" i="5"/>
  <c r="X846" i="5" s="1"/>
  <c r="E847" i="5"/>
  <c r="X847" i="5" s="1"/>
  <c r="E848" i="5"/>
  <c r="X848" i="5" s="1"/>
  <c r="E849" i="5"/>
  <c r="X849" i="5" s="1"/>
  <c r="E850" i="5"/>
  <c r="X850" i="5" s="1"/>
  <c r="E851" i="5"/>
  <c r="X851" i="5" s="1"/>
  <c r="E852" i="5"/>
  <c r="X852" i="5" s="1"/>
  <c r="E853" i="5"/>
  <c r="X853" i="5" s="1"/>
  <c r="E854" i="5"/>
  <c r="X854" i="5" s="1"/>
  <c r="E855" i="5"/>
  <c r="X855" i="5" s="1"/>
  <c r="E856" i="5"/>
  <c r="E857" i="5"/>
  <c r="X857" i="5" s="1"/>
  <c r="E858" i="5"/>
  <c r="X858" i="5" s="1"/>
  <c r="E859" i="5"/>
  <c r="X859" i="5" s="1"/>
  <c r="E860" i="5"/>
  <c r="X860" i="5" s="1"/>
  <c r="E861" i="5"/>
  <c r="X861" i="5" s="1"/>
  <c r="E862" i="5"/>
  <c r="X862" i="5" s="1"/>
  <c r="E863" i="5"/>
  <c r="X863" i="5" s="1"/>
  <c r="E864" i="5"/>
  <c r="X864" i="5" s="1"/>
  <c r="E865" i="5"/>
  <c r="X865" i="5" s="1"/>
  <c r="E866" i="5"/>
  <c r="X866" i="5" s="1"/>
  <c r="E867" i="5"/>
  <c r="X867" i="5" s="1"/>
  <c r="E868" i="5"/>
  <c r="X868" i="5" s="1"/>
  <c r="E869" i="5"/>
  <c r="X869" i="5" s="1"/>
  <c r="E870" i="5"/>
  <c r="X870" i="5" s="1"/>
  <c r="E871" i="5"/>
  <c r="X871" i="5" s="1"/>
  <c r="E872" i="5"/>
  <c r="X872" i="5" s="1"/>
  <c r="E873" i="5"/>
  <c r="X873" i="5" s="1"/>
  <c r="E874" i="5"/>
  <c r="X874" i="5" s="1"/>
  <c r="E875" i="5"/>
  <c r="X875" i="5" s="1"/>
  <c r="E876" i="5"/>
  <c r="E877" i="5"/>
  <c r="X877" i="5" s="1"/>
  <c r="E878" i="5"/>
  <c r="X878" i="5" s="1"/>
  <c r="E879" i="5"/>
  <c r="X879" i="5" s="1"/>
  <c r="E880" i="5"/>
  <c r="X880" i="5" s="1"/>
  <c r="E881" i="5"/>
  <c r="X881" i="5" s="1"/>
  <c r="E882" i="5"/>
  <c r="X882" i="5" s="1"/>
  <c r="E883" i="5"/>
  <c r="X883" i="5" s="1"/>
  <c r="E884" i="5"/>
  <c r="X884" i="5" s="1"/>
  <c r="E885" i="5"/>
  <c r="X885" i="5" s="1"/>
  <c r="E886" i="5"/>
  <c r="X886" i="5" s="1"/>
  <c r="E887" i="5"/>
  <c r="X887" i="5" s="1"/>
  <c r="E888" i="5"/>
  <c r="E889" i="5"/>
  <c r="X889" i="5" s="1"/>
  <c r="E890" i="5"/>
  <c r="X890" i="5" s="1"/>
  <c r="E891" i="5"/>
  <c r="X891" i="5" s="1"/>
  <c r="E892" i="5"/>
  <c r="X892" i="5" s="1"/>
  <c r="E893" i="5"/>
  <c r="X893" i="5" s="1"/>
  <c r="E894" i="5"/>
  <c r="X894" i="5" s="1"/>
  <c r="E895" i="5"/>
  <c r="X895" i="5" s="1"/>
  <c r="E896" i="5"/>
  <c r="X896" i="5" s="1"/>
  <c r="E897" i="5"/>
  <c r="X897" i="5" s="1"/>
  <c r="E898" i="5"/>
  <c r="X898" i="5" s="1"/>
  <c r="E899" i="5"/>
  <c r="X899" i="5" s="1"/>
  <c r="E900" i="5"/>
  <c r="X900" i="5" s="1"/>
  <c r="E901" i="5"/>
  <c r="X901" i="5" s="1"/>
  <c r="E902" i="5"/>
  <c r="X902" i="5" s="1"/>
  <c r="E903" i="5"/>
  <c r="X903" i="5" s="1"/>
  <c r="E904" i="5"/>
  <c r="X904" i="5" s="1"/>
  <c r="E905" i="5"/>
  <c r="X905" i="5" s="1"/>
  <c r="E906" i="5"/>
  <c r="X906" i="5" s="1"/>
  <c r="E907" i="5"/>
  <c r="X907" i="5" s="1"/>
  <c r="E908" i="5"/>
  <c r="X908" i="5" s="1"/>
  <c r="E909" i="5"/>
  <c r="X909" i="5" s="1"/>
  <c r="E910" i="5"/>
  <c r="X910" i="5" s="1"/>
  <c r="E911" i="5"/>
  <c r="X911" i="5" s="1"/>
  <c r="E912" i="5"/>
  <c r="E913" i="5"/>
  <c r="X913" i="5" s="1"/>
  <c r="E914" i="5"/>
  <c r="X914" i="5" s="1"/>
  <c r="E915" i="5"/>
  <c r="X915" i="5" s="1"/>
  <c r="E916" i="5"/>
  <c r="X916" i="5" s="1"/>
  <c r="E917" i="5"/>
  <c r="X917" i="5" s="1"/>
  <c r="E918" i="5"/>
  <c r="X918" i="5" s="1"/>
  <c r="E919" i="5"/>
  <c r="X919" i="5" s="1"/>
  <c r="E920" i="5"/>
  <c r="X920" i="5" s="1"/>
  <c r="E921" i="5"/>
  <c r="X921" i="5" s="1"/>
  <c r="E922" i="5"/>
  <c r="X922" i="5" s="1"/>
  <c r="E923" i="5"/>
  <c r="X923" i="5" s="1"/>
  <c r="E924" i="5"/>
  <c r="X924" i="5" s="1"/>
  <c r="E925" i="5"/>
  <c r="X925" i="5" s="1"/>
  <c r="E926" i="5"/>
  <c r="X926" i="5" s="1"/>
  <c r="E927" i="5"/>
  <c r="X927" i="5" s="1"/>
  <c r="E928" i="5"/>
  <c r="X928" i="5" s="1"/>
  <c r="E929" i="5"/>
  <c r="X929" i="5" s="1"/>
  <c r="E930" i="5"/>
  <c r="X930" i="5" s="1"/>
  <c r="E931" i="5"/>
  <c r="X931" i="5" s="1"/>
  <c r="E932" i="5"/>
  <c r="E933" i="5"/>
  <c r="X933" i="5" s="1"/>
  <c r="E934" i="5"/>
  <c r="X934" i="5" s="1"/>
  <c r="E935" i="5"/>
  <c r="X935" i="5" s="1"/>
  <c r="E936" i="5"/>
  <c r="X936" i="5" s="1"/>
  <c r="E937" i="5"/>
  <c r="X937" i="5" s="1"/>
  <c r="E938" i="5"/>
  <c r="X938" i="5" s="1"/>
  <c r="E939" i="5"/>
  <c r="X939" i="5" s="1"/>
  <c r="E940" i="5"/>
  <c r="X940" i="5" s="1"/>
  <c r="E941" i="5"/>
  <c r="X941" i="5" s="1"/>
  <c r="E942" i="5"/>
  <c r="X942" i="5" s="1"/>
  <c r="E943" i="5"/>
  <c r="X943" i="5" s="1"/>
  <c r="E944" i="5"/>
  <c r="E945" i="5"/>
  <c r="X945" i="5" s="1"/>
  <c r="E946" i="5"/>
  <c r="X946" i="5" s="1"/>
  <c r="E947" i="5"/>
  <c r="X947" i="5" s="1"/>
  <c r="E948" i="5"/>
  <c r="X948" i="5" s="1"/>
  <c r="E949" i="5"/>
  <c r="X949" i="5" s="1"/>
  <c r="E950" i="5"/>
  <c r="X950" i="5" s="1"/>
  <c r="E951" i="5"/>
  <c r="X951" i="5" s="1"/>
  <c r="E952" i="5"/>
  <c r="X952" i="5" s="1"/>
  <c r="E953" i="5"/>
  <c r="X953" i="5" s="1"/>
  <c r="E954" i="5"/>
  <c r="X954" i="5" s="1"/>
  <c r="E955" i="5"/>
  <c r="X955" i="5" s="1"/>
  <c r="E956" i="5"/>
  <c r="E957" i="5"/>
  <c r="X957" i="5" s="1"/>
  <c r="E958" i="5"/>
  <c r="X958" i="5" s="1"/>
  <c r="E959" i="5"/>
  <c r="X959" i="5" s="1"/>
  <c r="E960" i="5"/>
  <c r="E961" i="5"/>
  <c r="X961" i="5" s="1"/>
  <c r="E962" i="5"/>
  <c r="X962" i="5" s="1"/>
  <c r="E963" i="5"/>
  <c r="X963" i="5" s="1"/>
  <c r="E964" i="5"/>
  <c r="X964" i="5" s="1"/>
  <c r="E965" i="5"/>
  <c r="X965" i="5" s="1"/>
  <c r="E966" i="5"/>
  <c r="X966" i="5" s="1"/>
  <c r="E967" i="5"/>
  <c r="X967" i="5" s="1"/>
  <c r="E968" i="5"/>
  <c r="X968" i="5" s="1"/>
  <c r="E969" i="5"/>
  <c r="X969" i="5" s="1"/>
  <c r="E970" i="5"/>
  <c r="X970" i="5" s="1"/>
  <c r="E971" i="5"/>
  <c r="X971" i="5" s="1"/>
  <c r="E972" i="5"/>
  <c r="E973" i="5"/>
  <c r="X973" i="5" s="1"/>
  <c r="E974" i="5"/>
  <c r="X974" i="5" s="1"/>
  <c r="E975" i="5"/>
  <c r="X975" i="5" s="1"/>
  <c r="E976" i="5"/>
  <c r="X976" i="5" s="1"/>
  <c r="E977" i="5"/>
  <c r="X977" i="5" s="1"/>
  <c r="E978" i="5"/>
  <c r="X978" i="5" s="1"/>
  <c r="E979" i="5"/>
  <c r="X979" i="5" s="1"/>
  <c r="E980" i="5"/>
  <c r="E981" i="5"/>
  <c r="X981" i="5" s="1"/>
  <c r="E982" i="5"/>
  <c r="X982" i="5" s="1"/>
  <c r="E983" i="5"/>
  <c r="X983" i="5" s="1"/>
  <c r="E984" i="5"/>
  <c r="X984" i="5" s="1"/>
  <c r="E985" i="5"/>
  <c r="X985" i="5" s="1"/>
  <c r="E986" i="5"/>
  <c r="X986" i="5" s="1"/>
  <c r="E987" i="5"/>
  <c r="X987" i="5" s="1"/>
  <c r="E988" i="5"/>
  <c r="X988" i="5" s="1"/>
  <c r="E989" i="5"/>
  <c r="X989" i="5" s="1"/>
  <c r="E990" i="5"/>
  <c r="X990" i="5" s="1"/>
  <c r="E991" i="5"/>
  <c r="X991" i="5" s="1"/>
  <c r="E992" i="5"/>
  <c r="X992" i="5" s="1"/>
  <c r="E993" i="5"/>
  <c r="X993" i="5" s="1"/>
  <c r="E994" i="5"/>
  <c r="X994" i="5" s="1"/>
  <c r="E995" i="5"/>
  <c r="X995" i="5" s="1"/>
  <c r="E996" i="5"/>
  <c r="X996" i="5" s="1"/>
  <c r="E997" i="5"/>
  <c r="X997" i="5" s="1"/>
  <c r="E998" i="5"/>
  <c r="X998" i="5" s="1"/>
  <c r="E999" i="5"/>
  <c r="X999" i="5" s="1"/>
  <c r="E1000" i="5"/>
  <c r="X1000" i="5" s="1"/>
  <c r="E1001" i="5"/>
  <c r="X1001" i="5" s="1"/>
  <c r="E1002" i="5"/>
  <c r="X1002" i="5" s="1"/>
  <c r="E1003" i="5"/>
  <c r="X1003" i="5" s="1"/>
  <c r="E1004" i="5"/>
  <c r="X1004" i="5" s="1"/>
  <c r="E1005" i="5"/>
  <c r="X1005" i="5" s="1"/>
  <c r="E1006" i="5"/>
  <c r="X1006" i="5" s="1"/>
  <c r="E1007" i="5"/>
  <c r="X1007" i="5" s="1"/>
  <c r="E1008" i="5"/>
  <c r="X1008" i="5" s="1"/>
  <c r="E1009" i="5"/>
  <c r="X1009" i="5" s="1"/>
  <c r="E1010" i="5"/>
  <c r="X1010" i="5" s="1"/>
  <c r="E1011" i="5"/>
  <c r="X1011" i="5" s="1"/>
  <c r="E1012" i="5"/>
  <c r="X1012" i="5" s="1"/>
  <c r="E1013" i="5"/>
  <c r="X1013" i="5" s="1"/>
  <c r="E1014" i="5"/>
  <c r="X1014" i="5" s="1"/>
  <c r="E1015" i="5"/>
  <c r="X1015" i="5" s="1"/>
  <c r="E1016" i="5"/>
  <c r="E1017" i="5"/>
  <c r="X1017" i="5" s="1"/>
  <c r="E1018" i="5"/>
  <c r="X1018" i="5" s="1"/>
  <c r="E1019" i="5"/>
  <c r="X1019" i="5" s="1"/>
  <c r="E1020" i="5"/>
  <c r="X1020" i="5" s="1"/>
  <c r="E1021" i="5"/>
  <c r="X1021" i="5" s="1"/>
  <c r="E1022" i="5"/>
  <c r="X1022" i="5" s="1"/>
  <c r="E1023" i="5"/>
  <c r="X1023" i="5" s="1"/>
  <c r="E1024" i="5"/>
  <c r="X1024" i="5" s="1"/>
  <c r="E1025" i="5"/>
  <c r="X1025" i="5" s="1"/>
  <c r="E1026" i="5"/>
  <c r="X1026" i="5" s="1"/>
  <c r="E1027" i="5"/>
  <c r="X1027" i="5" s="1"/>
  <c r="E1028" i="5"/>
  <c r="X1028" i="5" s="1"/>
  <c r="E1029" i="5"/>
  <c r="X1029" i="5" s="1"/>
  <c r="E1030" i="5"/>
  <c r="X1030" i="5" s="1"/>
  <c r="E1031" i="5"/>
  <c r="X1031" i="5" s="1"/>
  <c r="E1032" i="5"/>
  <c r="X1032" i="5" s="1"/>
  <c r="E1033" i="5"/>
  <c r="X1033" i="5" s="1"/>
  <c r="E1034" i="5"/>
  <c r="X1034" i="5" s="1"/>
  <c r="E1035" i="5"/>
  <c r="X1035" i="5" s="1"/>
  <c r="E1036" i="5"/>
  <c r="X1036" i="5" s="1"/>
  <c r="E1037" i="5"/>
  <c r="X1037" i="5" s="1"/>
  <c r="E1038" i="5"/>
  <c r="X1038" i="5" s="1"/>
  <c r="E1039" i="5"/>
  <c r="X1039" i="5" s="1"/>
  <c r="E1040" i="5"/>
  <c r="X1040" i="5" s="1"/>
  <c r="E1041" i="5"/>
  <c r="X1041" i="5" s="1"/>
  <c r="E1042" i="5"/>
  <c r="X1042" i="5" s="1"/>
  <c r="E1043" i="5"/>
  <c r="X1043" i="5" s="1"/>
  <c r="E1044" i="5"/>
  <c r="X1044" i="5" s="1"/>
  <c r="E1045" i="5"/>
  <c r="X1045" i="5" s="1"/>
  <c r="E1046" i="5"/>
  <c r="X1046" i="5" s="1"/>
  <c r="E1047" i="5"/>
  <c r="X1047" i="5" s="1"/>
  <c r="E1048" i="5"/>
  <c r="X1048" i="5" s="1"/>
  <c r="E1049" i="5"/>
  <c r="X1049" i="5" s="1"/>
  <c r="E1050" i="5"/>
  <c r="X1050" i="5" s="1"/>
  <c r="E1051" i="5"/>
  <c r="X1051" i="5" s="1"/>
  <c r="E1052" i="5"/>
  <c r="E1053" i="5"/>
  <c r="X1053" i="5" s="1"/>
  <c r="E1054" i="5"/>
  <c r="X1054" i="5" s="1"/>
  <c r="E1055" i="5"/>
  <c r="X1055" i="5" s="1"/>
  <c r="E1056" i="5"/>
  <c r="E1057" i="5"/>
  <c r="X1057" i="5" s="1"/>
  <c r="E1058" i="5"/>
  <c r="X1058" i="5" s="1"/>
  <c r="E1059" i="5"/>
  <c r="X1059" i="5" s="1"/>
  <c r="E1060" i="5"/>
  <c r="X1060" i="5" s="1"/>
  <c r="E1061" i="5"/>
  <c r="X1061" i="5" s="1"/>
  <c r="E1062" i="5"/>
  <c r="X1062" i="5" s="1"/>
  <c r="E1063" i="5"/>
  <c r="X1063" i="5" s="1"/>
  <c r="E1064" i="5"/>
  <c r="X1064" i="5" s="1"/>
  <c r="E1065" i="5"/>
  <c r="X1065" i="5" s="1"/>
  <c r="E1066" i="5"/>
  <c r="X1066" i="5" s="1"/>
  <c r="E1067" i="5"/>
  <c r="X1067" i="5" s="1"/>
  <c r="E1068" i="5"/>
  <c r="X1068" i="5" s="1"/>
  <c r="E1069" i="5"/>
  <c r="X1069" i="5" s="1"/>
  <c r="E1070" i="5"/>
  <c r="X1070" i="5" s="1"/>
  <c r="E1071" i="5"/>
  <c r="X1071" i="5" s="1"/>
  <c r="E1072" i="5"/>
  <c r="X1072" i="5" s="1"/>
  <c r="E1073" i="5"/>
  <c r="X1073" i="5" s="1"/>
  <c r="E1074" i="5"/>
  <c r="X1074" i="5" s="1"/>
  <c r="E1075" i="5"/>
  <c r="X1075" i="5" s="1"/>
  <c r="E1076" i="5"/>
  <c r="X1076" i="5" s="1"/>
  <c r="E1077" i="5"/>
  <c r="X1077" i="5" s="1"/>
  <c r="E1078" i="5"/>
  <c r="X1078" i="5" s="1"/>
  <c r="E1079" i="5"/>
  <c r="X1079" i="5" s="1"/>
  <c r="E1080" i="5"/>
  <c r="X1080" i="5" s="1"/>
  <c r="E1081" i="5"/>
  <c r="X1081" i="5" s="1"/>
  <c r="E1082" i="5"/>
  <c r="X1082" i="5" s="1"/>
  <c r="E1083" i="5"/>
  <c r="X1083" i="5" s="1"/>
  <c r="E1084" i="5"/>
  <c r="X1084" i="5" s="1"/>
  <c r="E1085" i="5"/>
  <c r="X1085" i="5" s="1"/>
  <c r="E1086" i="5"/>
  <c r="X1086" i="5" s="1"/>
  <c r="E1087" i="5"/>
  <c r="X1087" i="5" s="1"/>
  <c r="E1088" i="5"/>
  <c r="E1089" i="5"/>
  <c r="X1089" i="5" s="1"/>
  <c r="E1090" i="5"/>
  <c r="X1090" i="5" s="1"/>
  <c r="E1091" i="5"/>
  <c r="X1091" i="5" s="1"/>
  <c r="E1092" i="5"/>
  <c r="X1092" i="5" s="1"/>
  <c r="E1093" i="5"/>
  <c r="X1093" i="5" s="1"/>
  <c r="E1094" i="5"/>
  <c r="X1094" i="5" s="1"/>
  <c r="E1095" i="5"/>
  <c r="X1095" i="5" s="1"/>
  <c r="E1096" i="5"/>
  <c r="X1096" i="5" s="1"/>
  <c r="E1097" i="5"/>
  <c r="X1097" i="5" s="1"/>
  <c r="E1098" i="5"/>
  <c r="X1098" i="5" s="1"/>
  <c r="E1099" i="5"/>
  <c r="X1099" i="5" s="1"/>
  <c r="E1100" i="5"/>
  <c r="X1100" i="5" s="1"/>
  <c r="E1101" i="5"/>
  <c r="X1101" i="5" s="1"/>
  <c r="E1102" i="5"/>
  <c r="X1102" i="5" s="1"/>
  <c r="E1103" i="5"/>
  <c r="X1103" i="5" s="1"/>
  <c r="E1104" i="5"/>
  <c r="X1104" i="5" s="1"/>
  <c r="E1105" i="5"/>
  <c r="X1105" i="5" s="1"/>
  <c r="E1106" i="5"/>
  <c r="X1106" i="5" s="1"/>
  <c r="E1107" i="5"/>
  <c r="X1107" i="5" s="1"/>
  <c r="E1108" i="5"/>
  <c r="X1108" i="5" s="1"/>
  <c r="E1109" i="5"/>
  <c r="X1109" i="5" s="1"/>
  <c r="E1110" i="5"/>
  <c r="X1110" i="5" s="1"/>
  <c r="E1111" i="5"/>
  <c r="X1111" i="5" s="1"/>
  <c r="E1112" i="5"/>
  <c r="E1113" i="5"/>
  <c r="X1113" i="5" s="1"/>
  <c r="E1114" i="5"/>
  <c r="X1114" i="5" s="1"/>
  <c r="E1115" i="5"/>
  <c r="X1115" i="5" s="1"/>
  <c r="E1116" i="5"/>
  <c r="X1116" i="5" s="1"/>
  <c r="E1117" i="5"/>
  <c r="X1117" i="5" s="1"/>
  <c r="E1118" i="5"/>
  <c r="X1118" i="5" s="1"/>
  <c r="E1119" i="5"/>
  <c r="X1119" i="5" s="1"/>
  <c r="E1120" i="5"/>
  <c r="X1120" i="5" s="1"/>
  <c r="E1121" i="5"/>
  <c r="X1121" i="5" s="1"/>
  <c r="E1122" i="5"/>
  <c r="X1122" i="5" s="1"/>
  <c r="E1123" i="5"/>
  <c r="X1123" i="5" s="1"/>
  <c r="E1124" i="5"/>
  <c r="X1124" i="5" s="1"/>
  <c r="E1125" i="5"/>
  <c r="X1125" i="5" s="1"/>
  <c r="E1126" i="5"/>
  <c r="X1126" i="5" s="1"/>
  <c r="E1127" i="5"/>
  <c r="X1127" i="5" s="1"/>
  <c r="E1128" i="5"/>
  <c r="E1129" i="5"/>
  <c r="X1129" i="5" s="1"/>
  <c r="E1130" i="5"/>
  <c r="X1130" i="5" s="1"/>
  <c r="E1131" i="5"/>
  <c r="X1131" i="5" s="1"/>
  <c r="E1132" i="5"/>
  <c r="X1132" i="5" s="1"/>
  <c r="E1133" i="5"/>
  <c r="X1133" i="5" s="1"/>
  <c r="E1134" i="5"/>
  <c r="X1134" i="5" s="1"/>
  <c r="E1135" i="5"/>
  <c r="X1135" i="5" s="1"/>
  <c r="E1136" i="5"/>
  <c r="X1136" i="5" s="1"/>
  <c r="E1137" i="5"/>
  <c r="X1137" i="5" s="1"/>
  <c r="E1138" i="5"/>
  <c r="X1138" i="5" s="1"/>
  <c r="E1139" i="5"/>
  <c r="X1139" i="5" s="1"/>
  <c r="E1140" i="5"/>
  <c r="X1140" i="5" s="1"/>
  <c r="E1141" i="5"/>
  <c r="X1141" i="5" s="1"/>
  <c r="E1142" i="5"/>
  <c r="X1142" i="5" s="1"/>
  <c r="E1143" i="5"/>
  <c r="X1143" i="5" s="1"/>
  <c r="E1144" i="5"/>
  <c r="X1144" i="5" s="1"/>
  <c r="E1145" i="5"/>
  <c r="X1145" i="5" s="1"/>
  <c r="E1146" i="5"/>
  <c r="X1146" i="5" s="1"/>
  <c r="E1147" i="5"/>
  <c r="X1147" i="5" s="1"/>
  <c r="E1148" i="5"/>
  <c r="X1148" i="5" s="1"/>
  <c r="E1149" i="5"/>
  <c r="X1149" i="5" s="1"/>
  <c r="E1150" i="5"/>
  <c r="X1150" i="5" s="1"/>
  <c r="E1151" i="5"/>
  <c r="X1151" i="5" s="1"/>
  <c r="E1152" i="5"/>
  <c r="E1153" i="5"/>
  <c r="X1153" i="5" s="1"/>
  <c r="E1154" i="5"/>
  <c r="X1154" i="5" s="1"/>
  <c r="E1155" i="5"/>
  <c r="X1155" i="5" s="1"/>
  <c r="E1156" i="5"/>
  <c r="X1156" i="5" s="1"/>
  <c r="E1157" i="5"/>
  <c r="X1157" i="5" s="1"/>
  <c r="E1158" i="5"/>
  <c r="X1158" i="5" s="1"/>
  <c r="E1159" i="5"/>
  <c r="X1159" i="5" s="1"/>
  <c r="E1160" i="5"/>
  <c r="X1160" i="5" s="1"/>
  <c r="E1161" i="5"/>
  <c r="X1161" i="5" s="1"/>
  <c r="E1162" i="5"/>
  <c r="X1162" i="5" s="1"/>
  <c r="E1163" i="5"/>
  <c r="X1163" i="5" s="1"/>
  <c r="E1164" i="5"/>
  <c r="X1164" i="5" s="1"/>
  <c r="E1165" i="5"/>
  <c r="X1165" i="5" s="1"/>
  <c r="E1166" i="5"/>
  <c r="X1166" i="5" s="1"/>
  <c r="E1167" i="5"/>
  <c r="X1167" i="5" s="1"/>
  <c r="E1168" i="5"/>
  <c r="X1168" i="5" s="1"/>
  <c r="E1169" i="5"/>
  <c r="X1169" i="5" s="1"/>
  <c r="E1170" i="5"/>
  <c r="X1170" i="5" s="1"/>
  <c r="E1171" i="5"/>
  <c r="X1171" i="5" s="1"/>
  <c r="E1172" i="5"/>
  <c r="X1172" i="5" s="1"/>
  <c r="E1173" i="5"/>
  <c r="X1173" i="5" s="1"/>
  <c r="E1174" i="5"/>
  <c r="X1174" i="5" s="1"/>
  <c r="E1175" i="5"/>
  <c r="X1175" i="5" s="1"/>
  <c r="E1176" i="5"/>
  <c r="X1176" i="5" s="1"/>
  <c r="E1177" i="5"/>
  <c r="X1177" i="5" s="1"/>
  <c r="E1178" i="5"/>
  <c r="X1178" i="5" s="1"/>
  <c r="E1179" i="5"/>
  <c r="X1179" i="5" s="1"/>
  <c r="E1180" i="5"/>
  <c r="X1180" i="5" s="1"/>
  <c r="E1181" i="5"/>
  <c r="X1181" i="5" s="1"/>
  <c r="E1182" i="5"/>
  <c r="X1182" i="5" s="1"/>
  <c r="E1183" i="5"/>
  <c r="X1183" i="5" s="1"/>
  <c r="E1184" i="5"/>
  <c r="E1185" i="5"/>
  <c r="X1185" i="5" s="1"/>
  <c r="E1186" i="5"/>
  <c r="X1186" i="5" s="1"/>
  <c r="E1187" i="5"/>
  <c r="X1187" i="5" s="1"/>
  <c r="E1188" i="5"/>
  <c r="X1188" i="5" s="1"/>
  <c r="E1189" i="5"/>
  <c r="X1189" i="5" s="1"/>
  <c r="E1190" i="5"/>
  <c r="X1190" i="5" s="1"/>
  <c r="E1191" i="5"/>
  <c r="X1191" i="5" s="1"/>
  <c r="E1192" i="5"/>
  <c r="X1192" i="5" s="1"/>
  <c r="E1193" i="5"/>
  <c r="X1193" i="5" s="1"/>
  <c r="E1194" i="5"/>
  <c r="X1194" i="5" s="1"/>
  <c r="E1195" i="5"/>
  <c r="X1195" i="5" s="1"/>
  <c r="E1196" i="5"/>
  <c r="X1196" i="5" s="1"/>
  <c r="E1197" i="5"/>
  <c r="X1197" i="5" s="1"/>
  <c r="E1198" i="5"/>
  <c r="X1198" i="5" s="1"/>
  <c r="E1199" i="5"/>
  <c r="X1199" i="5" s="1"/>
  <c r="E1200" i="5"/>
  <c r="X1200" i="5" s="1"/>
  <c r="E1201" i="5"/>
  <c r="X1201" i="5" s="1"/>
  <c r="E1202" i="5"/>
  <c r="X1202" i="5" s="1"/>
  <c r="E1203" i="5"/>
  <c r="X1203" i="5" s="1"/>
  <c r="E1204" i="5"/>
  <c r="X1204" i="5" s="1"/>
  <c r="E1205" i="5"/>
  <c r="X1205" i="5" s="1"/>
  <c r="E1206" i="5"/>
  <c r="X1206" i="5" s="1"/>
  <c r="E1207" i="5"/>
  <c r="X1207" i="5" s="1"/>
  <c r="E1208" i="5"/>
  <c r="X1208" i="5" s="1"/>
  <c r="E1209" i="5"/>
  <c r="X1209" i="5" s="1"/>
  <c r="E1210" i="5"/>
  <c r="X1210" i="5" s="1"/>
  <c r="E1211" i="5"/>
  <c r="X1211" i="5" s="1"/>
  <c r="E1212" i="5"/>
  <c r="X1212" i="5" s="1"/>
  <c r="E1213" i="5"/>
  <c r="X1213" i="5" s="1"/>
  <c r="E1214" i="5"/>
  <c r="X1214" i="5" s="1"/>
  <c r="E1215" i="5"/>
  <c r="X1215" i="5" s="1"/>
  <c r="E1216" i="5"/>
  <c r="X1216" i="5" s="1"/>
  <c r="E1217" i="5"/>
  <c r="X1217" i="5" s="1"/>
  <c r="E1218" i="5"/>
  <c r="X1218" i="5" s="1"/>
  <c r="E1219" i="5"/>
  <c r="X1219" i="5" s="1"/>
  <c r="E1220" i="5"/>
  <c r="E1221" i="5"/>
  <c r="X1221" i="5" s="1"/>
  <c r="E1222" i="5"/>
  <c r="X1222" i="5" s="1"/>
  <c r="E1223" i="5"/>
  <c r="X1223" i="5" s="1"/>
  <c r="E1224" i="5"/>
  <c r="X1224" i="5" s="1"/>
  <c r="E1225" i="5"/>
  <c r="X1225" i="5" s="1"/>
  <c r="E1226" i="5"/>
  <c r="X1226" i="5" s="1"/>
  <c r="E1227" i="5"/>
  <c r="X1227" i="5" s="1"/>
  <c r="E1228" i="5"/>
  <c r="X1228" i="5" s="1"/>
  <c r="E1229" i="5"/>
  <c r="X1229" i="5" s="1"/>
  <c r="E1230" i="5"/>
  <c r="X1230" i="5" s="1"/>
  <c r="E1231" i="5"/>
  <c r="X1231" i="5" s="1"/>
  <c r="E1232" i="5"/>
  <c r="X1232" i="5" s="1"/>
  <c r="E1233" i="5"/>
  <c r="X1233" i="5" s="1"/>
  <c r="E1234" i="5"/>
  <c r="X1234" i="5" s="1"/>
  <c r="E1235" i="5"/>
  <c r="X1235" i="5" s="1"/>
  <c r="E1236" i="5"/>
  <c r="X1236" i="5" s="1"/>
  <c r="E1237" i="5"/>
  <c r="X1237" i="5" s="1"/>
  <c r="E1238" i="5"/>
  <c r="X1238" i="5" s="1"/>
  <c r="E1239" i="5"/>
  <c r="X1239" i="5" s="1"/>
  <c r="E1240" i="5"/>
  <c r="E1241" i="5"/>
  <c r="X1241" i="5" s="1"/>
  <c r="E1242" i="5"/>
  <c r="X1242" i="5" s="1"/>
  <c r="E1243" i="5"/>
  <c r="X1243" i="5" s="1"/>
  <c r="E1244" i="5"/>
  <c r="X1244" i="5" s="1"/>
  <c r="E1245" i="5"/>
  <c r="X1245" i="5" s="1"/>
  <c r="E1246" i="5"/>
  <c r="X1246" i="5" s="1"/>
  <c r="E1247" i="5"/>
  <c r="X1247" i="5" s="1"/>
  <c r="E1248" i="5"/>
  <c r="X1248" i="5" s="1"/>
  <c r="E1249" i="5"/>
  <c r="X1249" i="5" s="1"/>
  <c r="E1250" i="5"/>
  <c r="X1250" i="5" s="1"/>
  <c r="E1251" i="5"/>
  <c r="X1251" i="5" s="1"/>
  <c r="E1252" i="5"/>
  <c r="X1252" i="5" s="1"/>
  <c r="E1253" i="5"/>
  <c r="X1253" i="5" s="1"/>
  <c r="E1254" i="5"/>
  <c r="X1254" i="5" s="1"/>
  <c r="E1255" i="5"/>
  <c r="X1255" i="5" s="1"/>
  <c r="E1256" i="5"/>
  <c r="E1257" i="5"/>
  <c r="X1257" i="5" s="1"/>
  <c r="E1258" i="5"/>
  <c r="X1258" i="5" s="1"/>
  <c r="E1259" i="5"/>
  <c r="X1259" i="5" s="1"/>
  <c r="E1260" i="5"/>
  <c r="X1260" i="5" s="1"/>
  <c r="E1261" i="5"/>
  <c r="X1261" i="5" s="1"/>
  <c r="E1262" i="5"/>
  <c r="X1262" i="5" s="1"/>
  <c r="E1263" i="5"/>
  <c r="X1263" i="5" s="1"/>
  <c r="E1264" i="5"/>
  <c r="X1264" i="5" s="1"/>
  <c r="E1265" i="5"/>
  <c r="X1265" i="5" s="1"/>
  <c r="E1266" i="5"/>
  <c r="X1266" i="5" s="1"/>
  <c r="E1267" i="5"/>
  <c r="X1267" i="5" s="1"/>
  <c r="E1268" i="5"/>
  <c r="X1268" i="5" s="1"/>
  <c r="E1269" i="5"/>
  <c r="X1269" i="5" s="1"/>
  <c r="E1270" i="5"/>
  <c r="X1270" i="5" s="1"/>
  <c r="E1271" i="5"/>
  <c r="X1271" i="5" s="1"/>
  <c r="E1272" i="5"/>
  <c r="X1272" i="5" s="1"/>
  <c r="E1273" i="5"/>
  <c r="X1273" i="5" s="1"/>
  <c r="E1274" i="5"/>
  <c r="X1274" i="5" s="1"/>
  <c r="E1275" i="5"/>
  <c r="X1275" i="5" s="1"/>
  <c r="E1276" i="5"/>
  <c r="E1277" i="5"/>
  <c r="X1277" i="5" s="1"/>
  <c r="E1278" i="5"/>
  <c r="X1278" i="5" s="1"/>
  <c r="E1279" i="5"/>
  <c r="X1279" i="5" s="1"/>
  <c r="E1280" i="5"/>
  <c r="X1280" i="5" s="1"/>
  <c r="E1281" i="5"/>
  <c r="X1281" i="5" s="1"/>
  <c r="E1282" i="5"/>
  <c r="X1282" i="5" s="1"/>
  <c r="E1283" i="5"/>
  <c r="X1283" i="5" s="1"/>
  <c r="E1284" i="5"/>
  <c r="X1284" i="5" s="1"/>
  <c r="E1285" i="5"/>
  <c r="X1285" i="5" s="1"/>
  <c r="E1286" i="5"/>
  <c r="X1286" i="5" s="1"/>
  <c r="E1287" i="5"/>
  <c r="X1287" i="5" s="1"/>
  <c r="E1288" i="5"/>
  <c r="X1288" i="5" s="1"/>
  <c r="E1289" i="5"/>
  <c r="X1289" i="5" s="1"/>
  <c r="E1290" i="5"/>
  <c r="X1290" i="5" s="1"/>
  <c r="E1291" i="5"/>
  <c r="X1291" i="5" s="1"/>
  <c r="E1292" i="5"/>
  <c r="X1292" i="5" s="1"/>
  <c r="E1293" i="5"/>
  <c r="X1293" i="5" s="1"/>
  <c r="E1294" i="5"/>
  <c r="X1294" i="5" s="1"/>
  <c r="E1295" i="5"/>
  <c r="X1295" i="5" s="1"/>
  <c r="E1296" i="5"/>
  <c r="X1296" i="5" s="1"/>
  <c r="E1297" i="5"/>
  <c r="X1297" i="5" s="1"/>
  <c r="E1298" i="5"/>
  <c r="X1298" i="5" s="1"/>
  <c r="E1299" i="5"/>
  <c r="X1299" i="5" s="1"/>
  <c r="E1300" i="5"/>
  <c r="X1300" i="5" s="1"/>
  <c r="E1301" i="5"/>
  <c r="X1301" i="5" s="1"/>
  <c r="E1302" i="5"/>
  <c r="X1302" i="5" s="1"/>
  <c r="E1303" i="5"/>
  <c r="X1303" i="5" s="1"/>
  <c r="E1304" i="5"/>
  <c r="X1304" i="5" s="1"/>
  <c r="E1305" i="5"/>
  <c r="X1305" i="5" s="1"/>
  <c r="E1306" i="5"/>
  <c r="X1306" i="5" s="1"/>
  <c r="E1307" i="5"/>
  <c r="X1307" i="5" s="1"/>
  <c r="E1308" i="5"/>
  <c r="E1309" i="5"/>
  <c r="X1309" i="5" s="1"/>
  <c r="E1310" i="5"/>
  <c r="X1310" i="5" s="1"/>
  <c r="E1311" i="5"/>
  <c r="X1311" i="5" s="1"/>
  <c r="E1312" i="5"/>
  <c r="X1312" i="5" s="1"/>
  <c r="E1313" i="5"/>
  <c r="X1313" i="5" s="1"/>
  <c r="E1314" i="5"/>
  <c r="X1314" i="5" s="1"/>
  <c r="E1315" i="5"/>
  <c r="X1315" i="5" s="1"/>
  <c r="E1316" i="5"/>
  <c r="X1316" i="5" s="1"/>
  <c r="E1317" i="5"/>
  <c r="X1317" i="5" s="1"/>
  <c r="E1318" i="5"/>
  <c r="X1318" i="5" s="1"/>
  <c r="E1319" i="5"/>
  <c r="X1319" i="5" s="1"/>
  <c r="E1320" i="5"/>
  <c r="X1320" i="5" s="1"/>
  <c r="E1321" i="5"/>
  <c r="X1321" i="5" s="1"/>
  <c r="E1322" i="5"/>
  <c r="X1322" i="5" s="1"/>
  <c r="E1323" i="5"/>
  <c r="X1323" i="5" s="1"/>
  <c r="E1324" i="5"/>
  <c r="E1325" i="5"/>
  <c r="X1325" i="5" s="1"/>
  <c r="E1326" i="5"/>
  <c r="X1326" i="5" s="1"/>
  <c r="E1327" i="5"/>
  <c r="X1327" i="5" s="1"/>
  <c r="E1328" i="5"/>
  <c r="X1328" i="5" s="1"/>
  <c r="E1329" i="5"/>
  <c r="X1329" i="5" s="1"/>
  <c r="E1330" i="5"/>
  <c r="X1330" i="5" s="1"/>
  <c r="E1331" i="5"/>
  <c r="X1331" i="5" s="1"/>
  <c r="E1332" i="5"/>
  <c r="X1332" i="5" s="1"/>
  <c r="E1333" i="5"/>
  <c r="X1333" i="5" s="1"/>
  <c r="E1334" i="5"/>
  <c r="X1334" i="5" s="1"/>
  <c r="E1335" i="5"/>
  <c r="X1335" i="5" s="1"/>
  <c r="E1336" i="5"/>
  <c r="X1336" i="5" s="1"/>
  <c r="E1337" i="5"/>
  <c r="X1337" i="5" s="1"/>
  <c r="E1338" i="5"/>
  <c r="X1338" i="5" s="1"/>
  <c r="E1339" i="5"/>
  <c r="X1339" i="5" s="1"/>
  <c r="E1340" i="5"/>
  <c r="E1341" i="5"/>
  <c r="X1341" i="5" s="1"/>
  <c r="E1342" i="5"/>
  <c r="X1342" i="5" s="1"/>
  <c r="E1343" i="5"/>
  <c r="X1343" i="5" s="1"/>
  <c r="E1344" i="5"/>
  <c r="X1344" i="5" s="1"/>
  <c r="E1345" i="5"/>
  <c r="X1345" i="5" s="1"/>
  <c r="E1346" i="5"/>
  <c r="X1346" i="5" s="1"/>
  <c r="E1347" i="5"/>
  <c r="X1347" i="5" s="1"/>
  <c r="E1348" i="5"/>
  <c r="X1348" i="5" s="1"/>
  <c r="E1349" i="5"/>
  <c r="X1349" i="5" s="1"/>
  <c r="E1350" i="5"/>
  <c r="X1350" i="5" s="1"/>
  <c r="E1351" i="5"/>
  <c r="X1351" i="5" s="1"/>
  <c r="E1352" i="5"/>
  <c r="X1352" i="5" s="1"/>
  <c r="E1353" i="5"/>
  <c r="X1353" i="5" s="1"/>
  <c r="E1354" i="5"/>
  <c r="X1354" i="5" s="1"/>
  <c r="E1355" i="5"/>
  <c r="X1355" i="5" s="1"/>
  <c r="E1356" i="5"/>
  <c r="X1356" i="5" s="1"/>
  <c r="E1357" i="5"/>
  <c r="X1357" i="5" s="1"/>
  <c r="E1358" i="5"/>
  <c r="X1358" i="5" s="1"/>
  <c r="E1359" i="5"/>
  <c r="X1359" i="5" s="1"/>
  <c r="E1360" i="5"/>
  <c r="X1360" i="5" s="1"/>
  <c r="E1361" i="5"/>
  <c r="X1361" i="5" s="1"/>
  <c r="E1362" i="5"/>
  <c r="X1362" i="5" s="1"/>
  <c r="E1363" i="5"/>
  <c r="X1363" i="5" s="1"/>
  <c r="E1364" i="5"/>
  <c r="X1364" i="5" s="1"/>
  <c r="E1365" i="5"/>
  <c r="X1365" i="5" s="1"/>
  <c r="E1366" i="5"/>
  <c r="X1366" i="5" s="1"/>
  <c r="E1367" i="5"/>
  <c r="X1367" i="5" s="1"/>
  <c r="E1368" i="5"/>
  <c r="E1369" i="5"/>
  <c r="X1369" i="5" s="1"/>
  <c r="E1370" i="5"/>
  <c r="X1370" i="5" s="1"/>
  <c r="E1371" i="5"/>
  <c r="X1371" i="5" s="1"/>
  <c r="E1372" i="5"/>
  <c r="X1372" i="5" s="1"/>
  <c r="E1373" i="5"/>
  <c r="X1373" i="5" s="1"/>
  <c r="E1374" i="5"/>
  <c r="X1374" i="5" s="1"/>
  <c r="E1375" i="5"/>
  <c r="X1375" i="5" s="1"/>
  <c r="E1376" i="5"/>
  <c r="X1376" i="5" s="1"/>
  <c r="E1377" i="5"/>
  <c r="X1377" i="5" s="1"/>
  <c r="E1378" i="5"/>
  <c r="X1378" i="5" s="1"/>
  <c r="E1379" i="5"/>
  <c r="X1379" i="5" s="1"/>
  <c r="E1380" i="5"/>
  <c r="E1381" i="5"/>
  <c r="X1381" i="5" s="1"/>
  <c r="E1382" i="5"/>
  <c r="X1382" i="5" s="1"/>
  <c r="E1383" i="5"/>
  <c r="X1383" i="5" s="1"/>
  <c r="E1384" i="5"/>
  <c r="X1384" i="5" s="1"/>
  <c r="E1385" i="5"/>
  <c r="X1385" i="5" s="1"/>
  <c r="E1386" i="5"/>
  <c r="X1386" i="5" s="1"/>
  <c r="E1387" i="5"/>
  <c r="X1387" i="5" s="1"/>
  <c r="E1388" i="5"/>
  <c r="X1388" i="5" s="1"/>
  <c r="E1389" i="5"/>
  <c r="X1389" i="5" s="1"/>
  <c r="E1390" i="5"/>
  <c r="X1390" i="5" s="1"/>
  <c r="E1391" i="5"/>
  <c r="X1391" i="5" s="1"/>
  <c r="E1392" i="5"/>
  <c r="X1392" i="5" s="1"/>
  <c r="E1393" i="5"/>
  <c r="X1393" i="5" s="1"/>
  <c r="E1394" i="5"/>
  <c r="X1394" i="5" s="1"/>
  <c r="E1395" i="5"/>
  <c r="X1395" i="5" s="1"/>
  <c r="E1396" i="5"/>
  <c r="X1396" i="5" s="1"/>
  <c r="E1397" i="5"/>
  <c r="X1397" i="5" s="1"/>
  <c r="E1398" i="5"/>
  <c r="X1398" i="5" s="1"/>
  <c r="E1399" i="5"/>
  <c r="X1399" i="5" s="1"/>
  <c r="E1400" i="5"/>
  <c r="E1401" i="5"/>
  <c r="X1401" i="5" s="1"/>
  <c r="E1402" i="5"/>
  <c r="X1402" i="5" s="1"/>
  <c r="E1403" i="5"/>
  <c r="X1403" i="5" s="1"/>
  <c r="E1404" i="5"/>
  <c r="X1404" i="5" s="1"/>
  <c r="E1405" i="5"/>
  <c r="X1405" i="5" s="1"/>
  <c r="E1406" i="5"/>
  <c r="X1406" i="5" s="1"/>
  <c r="E1407" i="5"/>
  <c r="X1407" i="5" s="1"/>
  <c r="E1408" i="5"/>
  <c r="X1408" i="5" s="1"/>
  <c r="E1409" i="5"/>
  <c r="X1409" i="5" s="1"/>
  <c r="E1410" i="5"/>
  <c r="X1410" i="5" s="1"/>
  <c r="E1411" i="5"/>
  <c r="X1411" i="5" s="1"/>
  <c r="E1412" i="5"/>
  <c r="X1412" i="5" s="1"/>
  <c r="E1413" i="5"/>
  <c r="X1413" i="5" s="1"/>
  <c r="E1414" i="5"/>
  <c r="X1414" i="5" s="1"/>
  <c r="E1415" i="5"/>
  <c r="X1415" i="5" s="1"/>
  <c r="E1416" i="5"/>
  <c r="X1416" i="5" s="1"/>
  <c r="E1417" i="5"/>
  <c r="X1417" i="5" s="1"/>
  <c r="E1418" i="5"/>
  <c r="X1418" i="5" s="1"/>
  <c r="E1419" i="5"/>
  <c r="X1419" i="5" s="1"/>
  <c r="E1420" i="5"/>
  <c r="X1420" i="5" s="1"/>
  <c r="E1421" i="5"/>
  <c r="X1421" i="5" s="1"/>
  <c r="E1422" i="5"/>
  <c r="X1422" i="5" s="1"/>
  <c r="E1423" i="5"/>
  <c r="X1423" i="5" s="1"/>
  <c r="E1424" i="5"/>
  <c r="E1425" i="5"/>
  <c r="X1425" i="5" s="1"/>
  <c r="E1426" i="5"/>
  <c r="X1426" i="5" s="1"/>
  <c r="E1427" i="5"/>
  <c r="X1427" i="5" s="1"/>
  <c r="E1428" i="5"/>
  <c r="X1428" i="5" s="1"/>
  <c r="E1429" i="5"/>
  <c r="X1429" i="5" s="1"/>
  <c r="E1430" i="5"/>
  <c r="X1430" i="5" s="1"/>
  <c r="E1431" i="5"/>
  <c r="X1431" i="5" s="1"/>
  <c r="E1432" i="5"/>
  <c r="X1432" i="5" s="1"/>
  <c r="E1433" i="5"/>
  <c r="X1433" i="5" s="1"/>
  <c r="E1434" i="5"/>
  <c r="X1434" i="5" s="1"/>
  <c r="E1435" i="5"/>
  <c r="X1435" i="5" s="1"/>
  <c r="E1436" i="5"/>
  <c r="X1436" i="5" s="1"/>
  <c r="E1437" i="5"/>
  <c r="X1437" i="5" s="1"/>
  <c r="E1438" i="5"/>
  <c r="X1438" i="5" s="1"/>
  <c r="E1439" i="5"/>
  <c r="X1439" i="5" s="1"/>
  <c r="E1440" i="5"/>
  <c r="X1440" i="5" s="1"/>
  <c r="E1441" i="5"/>
  <c r="X1441" i="5" s="1"/>
  <c r="E1442" i="5"/>
  <c r="X1442" i="5" s="1"/>
  <c r="E1443" i="5"/>
  <c r="X1443" i="5" s="1"/>
  <c r="E1444" i="5"/>
  <c r="X1444" i="5" s="1"/>
  <c r="E1445" i="5"/>
  <c r="X1445" i="5" s="1"/>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E1457" i="5"/>
  <c r="X1457" i="5" s="1"/>
  <c r="E1458" i="5"/>
  <c r="X1458" i="5" s="1"/>
  <c r="E1459" i="5"/>
  <c r="X1459" i="5" s="1"/>
  <c r="E1460" i="5"/>
  <c r="E1461" i="5"/>
  <c r="X1461" i="5" s="1"/>
  <c r="E1462" i="5"/>
  <c r="X1462" i="5" s="1"/>
  <c r="E1463" i="5"/>
  <c r="X1463" i="5" s="1"/>
  <c r="E1464" i="5"/>
  <c r="X1464" i="5" s="1"/>
  <c r="E1465" i="5"/>
  <c r="X1465" i="5" s="1"/>
  <c r="E1466" i="5"/>
  <c r="X1466" i="5" s="1"/>
  <c r="E1467" i="5"/>
  <c r="X1467" i="5" s="1"/>
  <c r="E1468" i="5"/>
  <c r="X1468" i="5" s="1"/>
  <c r="E1469" i="5"/>
  <c r="X1469" i="5" s="1"/>
  <c r="E1470" i="5"/>
  <c r="X1470" i="5" s="1"/>
  <c r="E1471" i="5"/>
  <c r="X1471" i="5" s="1"/>
  <c r="E1472" i="5"/>
  <c r="X1472" i="5" s="1"/>
  <c r="E1473" i="5"/>
  <c r="X1473" i="5" s="1"/>
  <c r="E1474" i="5"/>
  <c r="X1474" i="5" s="1"/>
  <c r="E1475" i="5"/>
  <c r="X1475" i="5" s="1"/>
  <c r="E1476" i="5"/>
  <c r="X1476" i="5" s="1"/>
  <c r="E1477" i="5"/>
  <c r="X1477" i="5" s="1"/>
  <c r="E1478" i="5"/>
  <c r="X1478" i="5" s="1"/>
  <c r="E1479" i="5"/>
  <c r="X1479" i="5" s="1"/>
  <c r="E1480" i="5"/>
  <c r="X1480" i="5" s="1"/>
  <c r="E1481" i="5"/>
  <c r="X1481" i="5" s="1"/>
  <c r="E1482" i="5"/>
  <c r="X1482" i="5" s="1"/>
  <c r="E1483" i="5"/>
  <c r="X1483" i="5" s="1"/>
  <c r="E1484" i="5"/>
  <c r="X1484" i="5" s="1"/>
  <c r="E1485" i="5"/>
  <c r="X1485" i="5" s="1"/>
  <c r="E1486" i="5"/>
  <c r="X1486" i="5" s="1"/>
  <c r="E1487" i="5"/>
  <c r="X1487" i="5" s="1"/>
  <c r="E1488" i="5"/>
  <c r="E1489" i="5"/>
  <c r="X1489" i="5" s="1"/>
  <c r="E1490" i="5"/>
  <c r="X1490" i="5" s="1"/>
  <c r="E1491" i="5"/>
  <c r="X1491" i="5" s="1"/>
  <c r="E1492" i="5"/>
  <c r="X1492" i="5" s="1"/>
  <c r="E1493" i="5"/>
  <c r="X1493" i="5" s="1"/>
  <c r="E1494" i="5"/>
  <c r="X1494" i="5" s="1"/>
  <c r="E1495" i="5"/>
  <c r="X1495" i="5" s="1"/>
  <c r="E1496" i="5"/>
  <c r="X1496" i="5" s="1"/>
  <c r="E1497" i="5"/>
  <c r="X1497" i="5" s="1"/>
  <c r="E1498" i="5"/>
  <c r="X1498" i="5" s="1"/>
  <c r="E1499" i="5"/>
  <c r="X1499" i="5" s="1"/>
  <c r="E1500" i="5"/>
  <c r="X1500" i="5" s="1"/>
  <c r="E1501" i="5"/>
  <c r="X1501" i="5" s="1"/>
  <c r="E1502" i="5"/>
  <c r="X1502" i="5" s="1"/>
  <c r="E1503" i="5"/>
  <c r="X1503" i="5" s="1"/>
  <c r="E1504" i="5"/>
  <c r="X1504" i="5" s="1"/>
  <c r="E1505" i="5"/>
  <c r="X1505" i="5" s="1"/>
  <c r="E1506" i="5"/>
  <c r="X1506" i="5" s="1"/>
  <c r="E1507" i="5"/>
  <c r="X1507" i="5" s="1"/>
  <c r="E1508" i="5"/>
  <c r="X1508" i="5" s="1"/>
  <c r="E1509" i="5"/>
  <c r="X1509" i="5" s="1"/>
  <c r="E1510" i="5"/>
  <c r="X1510" i="5" s="1"/>
  <c r="E1511" i="5"/>
  <c r="X1511" i="5" s="1"/>
  <c r="E1512" i="5"/>
  <c r="X1512" i="5" s="1"/>
  <c r="E1513" i="5"/>
  <c r="X1513" i="5" s="1"/>
  <c r="E1514" i="5"/>
  <c r="X1514" i="5" s="1"/>
  <c r="E1515" i="5"/>
  <c r="X1515" i="5" s="1"/>
  <c r="E1516" i="5"/>
  <c r="X1516" i="5" s="1"/>
  <c r="E1517" i="5"/>
  <c r="X1517" i="5" s="1"/>
  <c r="E1518" i="5"/>
  <c r="X1518" i="5" s="1"/>
  <c r="E1519" i="5"/>
  <c r="X1519" i="5" s="1"/>
  <c r="E1520" i="5"/>
  <c r="E1521" i="5"/>
  <c r="X1521" i="5" s="1"/>
  <c r="E1522" i="5"/>
  <c r="X1522" i="5" s="1"/>
  <c r="E1523" i="5"/>
  <c r="X1523" i="5" s="1"/>
  <c r="E1524" i="5"/>
  <c r="E1525" i="5"/>
  <c r="X1525" i="5" s="1"/>
  <c r="E1526" i="5"/>
  <c r="X1526" i="5" s="1"/>
  <c r="E1527" i="5"/>
  <c r="X1527" i="5" s="1"/>
  <c r="E1528" i="5"/>
  <c r="X1528" i="5" s="1"/>
  <c r="E1529" i="5"/>
  <c r="X1529" i="5" s="1"/>
  <c r="E1530" i="5"/>
  <c r="X1530" i="5" s="1"/>
  <c r="E1531" i="5"/>
  <c r="X1531" i="5" s="1"/>
  <c r="E1532" i="5"/>
  <c r="X1532" i="5" s="1"/>
  <c r="E1533" i="5"/>
  <c r="X1533" i="5" s="1"/>
  <c r="E1534" i="5"/>
  <c r="X1534" i="5" s="1"/>
  <c r="E1535" i="5"/>
  <c r="X1535" i="5" s="1"/>
  <c r="E1536" i="5"/>
  <c r="X1536" i="5" s="1"/>
  <c r="E1537" i="5"/>
  <c r="X1537" i="5" s="1"/>
  <c r="E1538" i="5"/>
  <c r="X1538" i="5" s="1"/>
  <c r="E1539" i="5"/>
  <c r="X1539" i="5" s="1"/>
  <c r="E1540" i="5"/>
  <c r="X1540" i="5" s="1"/>
  <c r="E1541" i="5"/>
  <c r="X1541" i="5" s="1"/>
  <c r="E1542" i="5"/>
  <c r="X1542" i="5" s="1"/>
  <c r="E1543" i="5"/>
  <c r="X1543" i="5" s="1"/>
  <c r="E1544" i="5"/>
  <c r="X1544" i="5" s="1"/>
  <c r="E1545" i="5"/>
  <c r="X1545" i="5" s="1"/>
  <c r="E1546" i="5"/>
  <c r="X1546" i="5" s="1"/>
  <c r="E1547" i="5"/>
  <c r="X1547" i="5" s="1"/>
  <c r="E1548" i="5"/>
  <c r="X1548" i="5" s="1"/>
  <c r="E1549" i="5"/>
  <c r="X1549" i="5" s="1"/>
  <c r="E1550" i="5"/>
  <c r="X1550" i="5" s="1"/>
  <c r="E1551" i="5"/>
  <c r="X1551" i="5" s="1"/>
  <c r="E1552" i="5"/>
  <c r="E1553" i="5"/>
  <c r="X1553" i="5" s="1"/>
  <c r="E1554" i="5"/>
  <c r="X1554" i="5" s="1"/>
  <c r="E1555" i="5"/>
  <c r="X1555" i="5" s="1"/>
  <c r="E1556" i="5"/>
  <c r="X1556" i="5" s="1"/>
  <c r="E1557" i="5"/>
  <c r="X1557" i="5" s="1"/>
  <c r="E1558" i="5"/>
  <c r="X1558" i="5" s="1"/>
  <c r="E1559" i="5"/>
  <c r="X1559" i="5" s="1"/>
  <c r="E1560" i="5"/>
  <c r="X1560" i="5" s="1"/>
  <c r="E1561" i="5"/>
  <c r="X1561" i="5" s="1"/>
  <c r="E1562" i="5"/>
  <c r="X1562" i="5" s="1"/>
  <c r="E1563" i="5"/>
  <c r="X1563" i="5" s="1"/>
  <c r="E1564" i="5"/>
  <c r="X1564" i="5" s="1"/>
  <c r="E1565" i="5"/>
  <c r="X1565" i="5" s="1"/>
  <c r="E1566" i="5"/>
  <c r="X1566" i="5" s="1"/>
  <c r="E1567" i="5"/>
  <c r="X1567" i="5" s="1"/>
  <c r="E1568" i="5"/>
  <c r="X1568" i="5" s="1"/>
  <c r="E1569" i="5"/>
  <c r="X1569" i="5" s="1"/>
  <c r="E1570" i="5"/>
  <c r="X1570" i="5" s="1"/>
  <c r="E1571" i="5"/>
  <c r="X1571" i="5" s="1"/>
  <c r="E1572" i="5"/>
  <c r="X1572" i="5" s="1"/>
  <c r="E1573" i="5"/>
  <c r="X1573" i="5" s="1"/>
  <c r="E1574" i="5"/>
  <c r="X1574" i="5" s="1"/>
  <c r="E1575" i="5"/>
  <c r="X1575" i="5" s="1"/>
  <c r="E1576" i="5"/>
  <c r="X1576" i="5" s="1"/>
  <c r="E1577" i="5"/>
  <c r="X1577" i="5" s="1"/>
  <c r="E1578" i="5"/>
  <c r="X1578" i="5" s="1"/>
  <c r="E1579" i="5"/>
  <c r="X1579" i="5" s="1"/>
  <c r="E1580" i="5"/>
  <c r="E1581" i="5"/>
  <c r="X1581" i="5" s="1"/>
  <c r="E1582" i="5"/>
  <c r="X1582" i="5" s="1"/>
  <c r="E1583" i="5"/>
  <c r="X1583" i="5" s="1"/>
  <c r="E1584" i="5"/>
  <c r="E1585" i="5"/>
  <c r="X1585" i="5" s="1"/>
  <c r="E1586" i="5"/>
  <c r="X1586" i="5" s="1"/>
  <c r="E1587" i="5"/>
  <c r="X1587" i="5" s="1"/>
  <c r="E1588" i="5"/>
  <c r="X1588" i="5" s="1"/>
  <c r="E1589" i="5"/>
  <c r="X1589" i="5" s="1"/>
  <c r="E1590" i="5"/>
  <c r="X1590" i="5" s="1"/>
  <c r="E1591" i="5"/>
  <c r="X1591" i="5" s="1"/>
  <c r="E1592" i="5"/>
  <c r="X1592" i="5" s="1"/>
  <c r="E1593" i="5"/>
  <c r="X1593" i="5" s="1"/>
  <c r="E1594" i="5"/>
  <c r="X1594" i="5" s="1"/>
  <c r="E1595" i="5"/>
  <c r="X1595" i="5" s="1"/>
  <c r="E1596" i="5"/>
  <c r="X1596" i="5" s="1"/>
  <c r="E1597" i="5"/>
  <c r="X1597" i="5" s="1"/>
  <c r="E1598" i="5"/>
  <c r="X1598" i="5" s="1"/>
  <c r="E1599" i="5"/>
  <c r="X1599" i="5" s="1"/>
  <c r="E1600" i="5"/>
  <c r="X1600" i="5" s="1"/>
  <c r="E1601" i="5"/>
  <c r="X1601" i="5" s="1"/>
  <c r="E1602" i="5"/>
  <c r="X1602" i="5" s="1"/>
  <c r="E1603" i="5"/>
  <c r="X1603" i="5" s="1"/>
  <c r="E1604" i="5"/>
  <c r="E1605" i="5"/>
  <c r="X1605" i="5" s="1"/>
  <c r="E1606" i="5"/>
  <c r="X1606" i="5" s="1"/>
  <c r="E1607" i="5"/>
  <c r="X1607" i="5" s="1"/>
  <c r="E1608" i="5"/>
  <c r="X1608" i="5" s="1"/>
  <c r="E1609" i="5"/>
  <c r="X1609" i="5" s="1"/>
  <c r="E1610" i="5"/>
  <c r="X1610" i="5" s="1"/>
  <c r="E1611" i="5"/>
  <c r="X1611" i="5" s="1"/>
  <c r="E1612" i="5"/>
  <c r="X1612" i="5" s="1"/>
  <c r="E1613" i="5"/>
  <c r="X1613" i="5" s="1"/>
  <c r="E1614" i="5"/>
  <c r="X1614" i="5" s="1"/>
  <c r="E1615" i="5"/>
  <c r="X1615" i="5" s="1"/>
  <c r="E1616" i="5"/>
  <c r="X1616" i="5" s="1"/>
  <c r="E1617" i="5"/>
  <c r="X1617" i="5" s="1"/>
  <c r="E1618" i="5"/>
  <c r="X1618" i="5" s="1"/>
  <c r="E1619" i="5"/>
  <c r="X1619" i="5" s="1"/>
  <c r="E1620" i="5"/>
  <c r="X1620" i="5" s="1"/>
  <c r="E1621" i="5"/>
  <c r="X1621" i="5" s="1"/>
  <c r="E1622" i="5"/>
  <c r="X1622" i="5" s="1"/>
  <c r="E1623" i="5"/>
  <c r="X1623" i="5" s="1"/>
  <c r="E1624" i="5"/>
  <c r="E1625" i="5"/>
  <c r="X1625" i="5" s="1"/>
  <c r="E1626" i="5"/>
  <c r="X1626" i="5" s="1"/>
  <c r="E1627" i="5"/>
  <c r="X1627" i="5" s="1"/>
  <c r="E1628" i="5"/>
  <c r="X1628" i="5" s="1"/>
  <c r="E1629" i="5"/>
  <c r="X1629" i="5" s="1"/>
  <c r="E1630" i="5"/>
  <c r="X1630" i="5" s="1"/>
  <c r="E1631" i="5"/>
  <c r="X1631" i="5" s="1"/>
  <c r="E1632" i="5"/>
  <c r="X1632" i="5" s="1"/>
  <c r="E1633" i="5"/>
  <c r="X1633" i="5" s="1"/>
  <c r="E1634" i="5"/>
  <c r="X1634" i="5" s="1"/>
  <c r="E1635" i="5"/>
  <c r="X1635" i="5" s="1"/>
  <c r="E1636" i="5"/>
  <c r="X1636" i="5" s="1"/>
  <c r="E1637" i="5"/>
  <c r="X1637" i="5" s="1"/>
  <c r="E1638" i="5"/>
  <c r="X1638" i="5" s="1"/>
  <c r="E1639" i="5"/>
  <c r="X1639" i="5" s="1"/>
  <c r="E1640" i="5"/>
  <c r="X1640" i="5" s="1"/>
  <c r="E1641" i="5"/>
  <c r="X1641" i="5" s="1"/>
  <c r="E1642" i="5"/>
  <c r="X1642" i="5" s="1"/>
  <c r="E1643" i="5"/>
  <c r="X1643" i="5" s="1"/>
  <c r="E1644" i="5"/>
  <c r="X1644" i="5" s="1"/>
  <c r="E1645" i="5"/>
  <c r="X1645" i="5" s="1"/>
  <c r="E1646" i="5"/>
  <c r="X1646" i="5" s="1"/>
  <c r="E1647" i="5"/>
  <c r="X1647" i="5" s="1"/>
  <c r="E1648" i="5"/>
  <c r="X1648" i="5" s="1"/>
  <c r="E1649" i="5"/>
  <c r="X1649" i="5" s="1"/>
  <c r="E1650" i="5"/>
  <c r="X1650" i="5" s="1"/>
  <c r="E1651" i="5"/>
  <c r="X1651" i="5" s="1"/>
  <c r="E1652" i="5"/>
  <c r="E1653" i="5"/>
  <c r="X1653" i="5" s="1"/>
  <c r="E1654" i="5"/>
  <c r="X1654" i="5" s="1"/>
  <c r="E1655" i="5"/>
  <c r="X1655" i="5" s="1"/>
  <c r="E1656" i="5"/>
  <c r="X1656" i="5" s="1"/>
  <c r="E1657" i="5"/>
  <c r="X1657" i="5" s="1"/>
  <c r="E1658" i="5"/>
  <c r="X1658" i="5" s="1"/>
  <c r="E1659" i="5"/>
  <c r="X1659" i="5" s="1"/>
  <c r="E1660" i="5"/>
  <c r="X1660" i="5" s="1"/>
  <c r="E1661" i="5"/>
  <c r="X1661" i="5" s="1"/>
  <c r="E1662" i="5"/>
  <c r="X1662" i="5" s="1"/>
  <c r="E1663" i="5"/>
  <c r="X1663" i="5" s="1"/>
  <c r="E1664" i="5"/>
  <c r="X1664" i="5" s="1"/>
  <c r="E1665" i="5"/>
  <c r="X1665" i="5" s="1"/>
  <c r="E1666" i="5"/>
  <c r="X1666" i="5" s="1"/>
  <c r="E1667" i="5"/>
  <c r="X1667" i="5" s="1"/>
  <c r="E1668" i="5"/>
  <c r="X1668" i="5" s="1"/>
  <c r="E1669" i="5"/>
  <c r="X1669" i="5" s="1"/>
  <c r="E1670" i="5"/>
  <c r="X1670" i="5" s="1"/>
  <c r="E1671" i="5"/>
  <c r="X1671" i="5" s="1"/>
  <c r="E1672" i="5"/>
  <c r="X1672" i="5" s="1"/>
  <c r="E1673" i="5"/>
  <c r="X1673" i="5" s="1"/>
  <c r="E1674" i="5"/>
  <c r="X1674" i="5" s="1"/>
  <c r="E1675" i="5"/>
  <c r="X1675" i="5" s="1"/>
  <c r="E1676" i="5"/>
  <c r="E1677" i="5"/>
  <c r="X1677" i="5" s="1"/>
  <c r="E1678" i="5"/>
  <c r="X1678" i="5" s="1"/>
  <c r="E1679" i="5"/>
  <c r="X1679" i="5" s="1"/>
  <c r="E1680" i="5"/>
  <c r="E1681" i="5"/>
  <c r="X1681" i="5" s="1"/>
  <c r="E1682" i="5"/>
  <c r="X1682" i="5" s="1"/>
  <c r="E1683" i="5"/>
  <c r="X1683" i="5" s="1"/>
  <c r="E1684" i="5"/>
  <c r="X1684" i="5" s="1"/>
  <c r="E1685" i="5"/>
  <c r="X1685" i="5" s="1"/>
  <c r="E1686" i="5"/>
  <c r="X1686" i="5" s="1"/>
  <c r="E1687" i="5"/>
  <c r="X1687" i="5" s="1"/>
  <c r="E1688" i="5"/>
  <c r="X1688" i="5" s="1"/>
  <c r="E1689" i="5"/>
  <c r="X1689" i="5" s="1"/>
  <c r="E1690" i="5"/>
  <c r="X1690" i="5" s="1"/>
  <c r="E1691" i="5"/>
  <c r="X1691" i="5" s="1"/>
  <c r="E1692" i="5"/>
  <c r="X1692" i="5" s="1"/>
  <c r="E1693" i="5"/>
  <c r="X1693" i="5" s="1"/>
  <c r="E1694" i="5"/>
  <c r="X1694" i="5" s="1"/>
  <c r="E1695" i="5"/>
  <c r="X1695" i="5" s="1"/>
  <c r="E1696" i="5"/>
  <c r="X1696" i="5" s="1"/>
  <c r="E1697" i="5"/>
  <c r="X1697" i="5" s="1"/>
  <c r="E1698" i="5"/>
  <c r="X1698" i="5" s="1"/>
  <c r="E1699" i="5"/>
  <c r="X1699" i="5" s="1"/>
  <c r="E1700" i="5"/>
  <c r="X1700" i="5" s="1"/>
  <c r="E1701" i="5"/>
  <c r="X1701" i="5" s="1"/>
  <c r="E1702" i="5"/>
  <c r="X1702" i="5" s="1"/>
  <c r="E1703" i="5"/>
  <c r="X1703" i="5" s="1"/>
  <c r="E1704" i="5"/>
  <c r="E1705" i="5"/>
  <c r="X1705" i="5" s="1"/>
  <c r="E1706" i="5"/>
  <c r="X1706" i="5" s="1"/>
  <c r="E1707" i="5"/>
  <c r="X1707" i="5" s="1"/>
  <c r="E1708" i="5"/>
  <c r="E1709" i="5"/>
  <c r="X1709" i="5" s="1"/>
  <c r="E1710" i="5"/>
  <c r="X1710" i="5" s="1"/>
  <c r="E1711" i="5"/>
  <c r="X1711" i="5" s="1"/>
  <c r="E1712" i="5"/>
  <c r="X1712" i="5" s="1"/>
  <c r="E1713" i="5"/>
  <c r="X1713" i="5" s="1"/>
  <c r="E1714" i="5"/>
  <c r="X1714" i="5" s="1"/>
  <c r="E1715" i="5"/>
  <c r="X1715" i="5" s="1"/>
  <c r="E1716" i="5"/>
  <c r="X1716" i="5" s="1"/>
  <c r="E1717" i="5"/>
  <c r="X1717" i="5" s="1"/>
  <c r="E1718" i="5"/>
  <c r="X1718" i="5" s="1"/>
  <c r="E1719" i="5"/>
  <c r="X1719" i="5" s="1"/>
  <c r="E1720" i="5"/>
  <c r="X1720" i="5" s="1"/>
  <c r="E1721" i="5"/>
  <c r="X1721" i="5" s="1"/>
  <c r="E1722" i="5"/>
  <c r="X1722" i="5" s="1"/>
  <c r="E1723" i="5"/>
  <c r="X1723" i="5" s="1"/>
  <c r="E1724" i="5"/>
  <c r="X1724" i="5" s="1"/>
  <c r="E1725" i="5"/>
  <c r="X1725" i="5" s="1"/>
  <c r="E1726" i="5"/>
  <c r="X1726" i="5" s="1"/>
  <c r="E1727" i="5"/>
  <c r="X1727" i="5" s="1"/>
  <c r="E1728" i="5"/>
  <c r="X1728" i="5" s="1"/>
  <c r="E1729" i="5"/>
  <c r="X1729" i="5" s="1"/>
  <c r="E1730" i="5"/>
  <c r="X1730" i="5" s="1"/>
  <c r="E1731" i="5"/>
  <c r="X1731" i="5" s="1"/>
  <c r="E1732" i="5"/>
  <c r="X1732" i="5" s="1"/>
  <c r="E1733" i="5"/>
  <c r="X1733" i="5" s="1"/>
  <c r="E1734" i="5"/>
  <c r="X1734" i="5" s="1"/>
  <c r="E1735" i="5"/>
  <c r="X1735" i="5" s="1"/>
  <c r="E1736" i="5"/>
  <c r="E1737" i="5"/>
  <c r="X1737" i="5" s="1"/>
  <c r="E1738" i="5"/>
  <c r="X1738" i="5" s="1"/>
  <c r="E1739" i="5"/>
  <c r="X1739" i="5" s="1"/>
  <c r="E1740" i="5"/>
  <c r="X1740" i="5" s="1"/>
  <c r="E1741" i="5"/>
  <c r="X1741" i="5" s="1"/>
  <c r="E1742" i="5"/>
  <c r="X1742" i="5" s="1"/>
  <c r="E1743" i="5"/>
  <c r="X1743" i="5" s="1"/>
  <c r="E1744" i="5"/>
  <c r="X1744" i="5" s="1"/>
  <c r="E1745" i="5"/>
  <c r="X1745" i="5" s="1"/>
  <c r="E1746" i="5"/>
  <c r="X1746" i="5" s="1"/>
  <c r="E1747" i="5"/>
  <c r="X1747" i="5" s="1"/>
  <c r="E1748" i="5"/>
  <c r="X1748" i="5" s="1"/>
  <c r="E1749" i="5"/>
  <c r="X1749" i="5" s="1"/>
  <c r="E1750" i="5"/>
  <c r="X1750" i="5" s="1"/>
  <c r="E1751" i="5"/>
  <c r="X1751" i="5" s="1"/>
  <c r="E1752" i="5"/>
  <c r="X1752" i="5" s="1"/>
  <c r="E1753" i="5"/>
  <c r="X1753" i="5" s="1"/>
  <c r="E1754" i="5"/>
  <c r="X1754" i="5" s="1"/>
  <c r="E1755" i="5"/>
  <c r="X1755" i="5" s="1"/>
  <c r="E1756" i="5"/>
  <c r="X1756" i="5" s="1"/>
  <c r="E1757" i="5"/>
  <c r="X1757" i="5" s="1"/>
  <c r="E1758" i="5"/>
  <c r="X1758" i="5" s="1"/>
  <c r="E1759" i="5"/>
  <c r="X1759" i="5" s="1"/>
  <c r="E1760" i="5"/>
  <c r="X1760" i="5" s="1"/>
  <c r="E1761" i="5"/>
  <c r="X1761" i="5" s="1"/>
  <c r="E1762" i="5"/>
  <c r="X1762" i="5" s="1"/>
  <c r="E1763" i="5"/>
  <c r="X1763" i="5" s="1"/>
  <c r="E1764" i="5"/>
  <c r="X1764" i="5" s="1"/>
  <c r="E1765" i="5"/>
  <c r="X1765" i="5" s="1"/>
  <c r="E1766" i="5"/>
  <c r="X1766" i="5" s="1"/>
  <c r="E1767" i="5"/>
  <c r="X1767" i="5" s="1"/>
  <c r="E1768" i="5"/>
  <c r="E1769" i="5"/>
  <c r="X1769" i="5" s="1"/>
  <c r="E1770" i="5"/>
  <c r="X1770" i="5" s="1"/>
  <c r="E1771" i="5"/>
  <c r="X1771" i="5" s="1"/>
  <c r="E1772" i="5"/>
  <c r="E1773" i="5"/>
  <c r="X1773" i="5" s="1"/>
  <c r="E1774" i="5"/>
  <c r="X1774" i="5" s="1"/>
  <c r="E1775" i="5"/>
  <c r="X1775" i="5" s="1"/>
  <c r="E1776" i="5"/>
  <c r="X1776" i="5" s="1"/>
  <c r="E1777" i="5"/>
  <c r="X1777" i="5" s="1"/>
  <c r="E1778" i="5"/>
  <c r="X1778" i="5" s="1"/>
  <c r="E1779" i="5"/>
  <c r="X1779" i="5" s="1"/>
  <c r="E1780" i="5"/>
  <c r="X1780" i="5" s="1"/>
  <c r="E1781" i="5"/>
  <c r="X1781" i="5" s="1"/>
  <c r="E1782" i="5"/>
  <c r="X1782" i="5" s="1"/>
  <c r="E1783" i="5"/>
  <c r="X1783" i="5" s="1"/>
  <c r="E1784" i="5"/>
  <c r="X1784" i="5" s="1"/>
  <c r="E1785" i="5"/>
  <c r="X1785" i="5" s="1"/>
  <c r="E1786" i="5"/>
  <c r="X1786" i="5" s="1"/>
  <c r="E1787" i="5"/>
  <c r="X1787" i="5" s="1"/>
  <c r="E1788" i="5"/>
  <c r="X1788" i="5" s="1"/>
  <c r="E1789" i="5"/>
  <c r="X1789" i="5" s="1"/>
  <c r="E1790" i="5"/>
  <c r="X1790" i="5" s="1"/>
  <c r="E1791" i="5"/>
  <c r="X1791" i="5" s="1"/>
  <c r="E1792" i="5"/>
  <c r="X1792" i="5" s="1"/>
  <c r="E1793" i="5"/>
  <c r="X1793" i="5" s="1"/>
  <c r="E1794" i="5"/>
  <c r="X1794" i="5" s="1"/>
  <c r="E1795" i="5"/>
  <c r="X1795" i="5" s="1"/>
  <c r="E1796" i="5"/>
  <c r="X1796" i="5" s="1"/>
  <c r="E1797" i="5"/>
  <c r="X1797" i="5" s="1"/>
  <c r="E1798" i="5"/>
  <c r="X1798" i="5" s="1"/>
  <c r="E1799" i="5"/>
  <c r="X1799" i="5" s="1"/>
  <c r="E1800" i="5"/>
  <c r="X1800" i="5" s="1"/>
  <c r="E1801" i="5"/>
  <c r="X1801" i="5" s="1"/>
  <c r="E1802" i="5"/>
  <c r="X1802" i="5" s="1"/>
  <c r="E1803" i="5"/>
  <c r="X1803" i="5" s="1"/>
  <c r="E1804" i="5"/>
  <c r="X1804" i="5" s="1"/>
  <c r="E1805" i="5"/>
  <c r="X1805" i="5" s="1"/>
  <c r="E1806" i="5"/>
  <c r="X1806" i="5" s="1"/>
  <c r="E1807" i="5"/>
  <c r="X1807" i="5" s="1"/>
  <c r="E1808" i="5"/>
  <c r="X1808" i="5" s="1"/>
  <c r="E1809" i="5"/>
  <c r="X1809" i="5" s="1"/>
  <c r="E1810" i="5"/>
  <c r="X1810" i="5" s="1"/>
  <c r="E1811" i="5"/>
  <c r="X1811" i="5" s="1"/>
  <c r="E1812" i="5"/>
  <c r="X1812" i="5" s="1"/>
  <c r="E1813" i="5"/>
  <c r="X1813" i="5" s="1"/>
  <c r="E1814" i="5"/>
  <c r="X1814" i="5" s="1"/>
  <c r="E1815" i="5"/>
  <c r="X1815" i="5" s="1"/>
  <c r="E1816" i="5"/>
  <c r="E1817" i="5"/>
  <c r="X1817" i="5" s="1"/>
  <c r="E1818" i="5"/>
  <c r="X1818" i="5" s="1"/>
  <c r="E1819" i="5"/>
  <c r="X1819" i="5" s="1"/>
  <c r="E1820" i="5"/>
  <c r="X1820" i="5" s="1"/>
  <c r="E1821" i="5"/>
  <c r="X1821" i="5" s="1"/>
  <c r="E1822" i="5"/>
  <c r="X1822" i="5" s="1"/>
  <c r="E1823" i="5"/>
  <c r="X1823" i="5" s="1"/>
  <c r="E1824" i="5"/>
  <c r="X1824" i="5" s="1"/>
  <c r="E1825" i="5"/>
  <c r="X1825" i="5" s="1"/>
  <c r="E1826" i="5"/>
  <c r="X1826" i="5" s="1"/>
  <c r="E1827" i="5"/>
  <c r="X1827" i="5" s="1"/>
  <c r="E1828" i="5"/>
  <c r="E1829" i="5"/>
  <c r="X1829" i="5" s="1"/>
  <c r="E1830" i="5"/>
  <c r="X1830" i="5" s="1"/>
  <c r="E1831" i="5"/>
  <c r="X1831" i="5" s="1"/>
  <c r="E1832" i="5"/>
  <c r="X1832" i="5" s="1"/>
  <c r="E1833" i="5"/>
  <c r="X1833" i="5" s="1"/>
  <c r="E1834" i="5"/>
  <c r="X1834" i="5" s="1"/>
  <c r="E1835" i="5"/>
  <c r="X1835" i="5" s="1"/>
  <c r="E1836" i="5"/>
  <c r="X1836" i="5" s="1"/>
  <c r="E1837" i="5"/>
  <c r="X1837" i="5" s="1"/>
  <c r="E1838" i="5"/>
  <c r="X1838" i="5" s="1"/>
  <c r="E1839" i="5"/>
  <c r="X1839" i="5" s="1"/>
  <c r="E1840" i="5"/>
  <c r="X1840" i="5" s="1"/>
  <c r="E1841" i="5"/>
  <c r="X1841" i="5" s="1"/>
  <c r="E1842" i="5"/>
  <c r="X1842" i="5" s="1"/>
  <c r="E1843" i="5"/>
  <c r="X1843" i="5" s="1"/>
  <c r="E1844" i="5"/>
  <c r="E1845" i="5"/>
  <c r="X1845" i="5" s="1"/>
  <c r="E1846" i="5"/>
  <c r="X1846" i="5" s="1"/>
  <c r="E1847" i="5"/>
  <c r="X1847" i="5" s="1"/>
  <c r="E1848" i="5"/>
  <c r="X1848" i="5" s="1"/>
  <c r="E1849" i="5"/>
  <c r="X1849" i="5" s="1"/>
  <c r="E1850" i="5"/>
  <c r="X1850" i="5" s="1"/>
  <c r="E1851" i="5"/>
  <c r="X1851" i="5" s="1"/>
  <c r="E1852" i="5"/>
  <c r="X1852" i="5" s="1"/>
  <c r="E1853" i="5"/>
  <c r="X1853" i="5" s="1"/>
  <c r="E1854" i="5"/>
  <c r="X1854" i="5" s="1"/>
  <c r="E1855" i="5"/>
  <c r="X1855" i="5" s="1"/>
  <c r="E1856" i="5"/>
  <c r="X1856" i="5" s="1"/>
  <c r="E1857" i="5"/>
  <c r="X1857" i="5" s="1"/>
  <c r="E1858" i="5"/>
  <c r="X1858" i="5" s="1"/>
  <c r="E1859" i="5"/>
  <c r="X1859" i="5" s="1"/>
  <c r="E1860" i="5"/>
  <c r="X1860" i="5" s="1"/>
  <c r="E1861" i="5"/>
  <c r="X1861" i="5" s="1"/>
  <c r="E1862" i="5"/>
  <c r="X1862" i="5" s="1"/>
  <c r="E1863" i="5"/>
  <c r="X1863" i="5" s="1"/>
  <c r="E1864" i="5"/>
  <c r="X1864" i="5" s="1"/>
  <c r="E1865" i="5"/>
  <c r="X1865" i="5" s="1"/>
  <c r="E1866" i="5"/>
  <c r="X1866" i="5" s="1"/>
  <c r="E1867" i="5"/>
  <c r="X1867" i="5" s="1"/>
  <c r="E1868" i="5"/>
  <c r="X1868" i="5" s="1"/>
  <c r="E1869" i="5"/>
  <c r="X1869" i="5" s="1"/>
  <c r="E1870" i="5"/>
  <c r="X1870" i="5" s="1"/>
  <c r="E1871" i="5"/>
  <c r="X1871" i="5" s="1"/>
  <c r="E1872" i="5"/>
  <c r="E1873" i="5"/>
  <c r="X1873" i="5" s="1"/>
  <c r="E1874" i="5"/>
  <c r="X1874" i="5" s="1"/>
  <c r="E1875" i="5"/>
  <c r="X1875" i="5" s="1"/>
  <c r="E1876" i="5"/>
  <c r="X1876" i="5" s="1"/>
  <c r="E1877" i="5"/>
  <c r="X1877" i="5" s="1"/>
  <c r="E1878" i="5"/>
  <c r="X1878" i="5" s="1"/>
  <c r="E1879" i="5"/>
  <c r="X1879" i="5" s="1"/>
  <c r="E1880" i="5"/>
  <c r="X1880" i="5" s="1"/>
  <c r="E1881" i="5"/>
  <c r="X1881" i="5" s="1"/>
  <c r="E1882" i="5"/>
  <c r="X1882" i="5" s="1"/>
  <c r="E1883" i="5"/>
  <c r="X1883" i="5" s="1"/>
  <c r="E1884" i="5"/>
  <c r="E1885" i="5"/>
  <c r="X1885" i="5" s="1"/>
  <c r="E1886" i="5"/>
  <c r="X1886" i="5" s="1"/>
  <c r="E1887" i="5"/>
  <c r="X1887" i="5" s="1"/>
  <c r="E1888" i="5"/>
  <c r="X1888" i="5" s="1"/>
  <c r="E1889" i="5"/>
  <c r="X1889" i="5" s="1"/>
  <c r="E1890" i="5"/>
  <c r="X1890" i="5" s="1"/>
  <c r="E1891" i="5"/>
  <c r="X1891" i="5" s="1"/>
  <c r="E1892" i="5"/>
  <c r="X1892" i="5" s="1"/>
  <c r="E1893" i="5"/>
  <c r="X1893" i="5" s="1"/>
  <c r="E1894" i="5"/>
  <c r="X1894" i="5" s="1"/>
  <c r="E1895" i="5"/>
  <c r="X1895" i="5" s="1"/>
  <c r="E1896" i="5"/>
  <c r="X1896" i="5" s="1"/>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X1909" i="5" s="1"/>
  <c r="E1910" i="5"/>
  <c r="X1910" i="5" s="1"/>
  <c r="E1911" i="5"/>
  <c r="X1911" i="5" s="1"/>
  <c r="E1912" i="5"/>
  <c r="X1912" i="5" s="1"/>
  <c r="E1913" i="5"/>
  <c r="X1913" i="5" s="1"/>
  <c r="E1914" i="5"/>
  <c r="X1914" i="5" s="1"/>
  <c r="E1915" i="5"/>
  <c r="X1915" i="5" s="1"/>
  <c r="E1916" i="5"/>
  <c r="X1916" i="5" s="1"/>
  <c r="E1917" i="5"/>
  <c r="X1917" i="5" s="1"/>
  <c r="E1918" i="5"/>
  <c r="X1918" i="5" s="1"/>
  <c r="E1919" i="5"/>
  <c r="X1919" i="5" s="1"/>
  <c r="E1920" i="5"/>
  <c r="X1920" i="5" s="1"/>
  <c r="E1921" i="5"/>
  <c r="X1921" i="5" s="1"/>
  <c r="E1922" i="5"/>
  <c r="X1922" i="5" s="1"/>
  <c r="E1923" i="5"/>
  <c r="X1923" i="5" s="1"/>
  <c r="E1924" i="5"/>
  <c r="X1924" i="5" s="1"/>
  <c r="E1925" i="5"/>
  <c r="X1925" i="5" s="1"/>
  <c r="E1926" i="5"/>
  <c r="X1926" i="5" s="1"/>
  <c r="E1927" i="5"/>
  <c r="X1927" i="5" s="1"/>
  <c r="E1928" i="5"/>
  <c r="E1929" i="5"/>
  <c r="X1929" i="5" s="1"/>
  <c r="E1930" i="5"/>
  <c r="X1930" i="5" s="1"/>
  <c r="E1931" i="5"/>
  <c r="X1931" i="5" s="1"/>
  <c r="E1932" i="5"/>
  <c r="X1932" i="5" s="1"/>
  <c r="E1933" i="5"/>
  <c r="X1933" i="5" s="1"/>
  <c r="E1934" i="5"/>
  <c r="X1934" i="5" s="1"/>
  <c r="E1935" i="5"/>
  <c r="X1935" i="5" s="1"/>
  <c r="E1936" i="5"/>
  <c r="X1936" i="5" s="1"/>
  <c r="E1937" i="5"/>
  <c r="X1937" i="5" s="1"/>
  <c r="E1938" i="5"/>
  <c r="X1938" i="5" s="1"/>
  <c r="E1939" i="5"/>
  <c r="X1939" i="5" s="1"/>
  <c r="E1940" i="5"/>
  <c r="E1941" i="5"/>
  <c r="X1941" i="5" s="1"/>
  <c r="E1942" i="5"/>
  <c r="X1942" i="5" s="1"/>
  <c r="E1943" i="5"/>
  <c r="X1943" i="5" s="1"/>
  <c r="E1944" i="5"/>
  <c r="X1944" i="5" s="1"/>
  <c r="E1945" i="5"/>
  <c r="X1945" i="5" s="1"/>
  <c r="E1946" i="5"/>
  <c r="X1946" i="5" s="1"/>
  <c r="E1947" i="5"/>
  <c r="X1947" i="5" s="1"/>
  <c r="E1948" i="5"/>
  <c r="X1948" i="5" s="1"/>
  <c r="E1949" i="5"/>
  <c r="X1949" i="5" s="1"/>
  <c r="E1950" i="5"/>
  <c r="X1950" i="5" s="1"/>
  <c r="E1951" i="5"/>
  <c r="X1951" i="5" s="1"/>
  <c r="E1952" i="5"/>
  <c r="E1953" i="5"/>
  <c r="X1953" i="5" s="1"/>
  <c r="E1954" i="5"/>
  <c r="X1954" i="5" s="1"/>
  <c r="E1955" i="5"/>
  <c r="X1955" i="5" s="1"/>
  <c r="E1956" i="5"/>
  <c r="E1957" i="5"/>
  <c r="X1957" i="5" s="1"/>
  <c r="E1958" i="5"/>
  <c r="X1958" i="5" s="1"/>
  <c r="E1959" i="5"/>
  <c r="X1959" i="5" s="1"/>
  <c r="E1960" i="5"/>
  <c r="X1960" i="5" s="1"/>
  <c r="E1961" i="5"/>
  <c r="X1961" i="5" s="1"/>
  <c r="E1962" i="5"/>
  <c r="X1962" i="5" s="1"/>
  <c r="E1963" i="5"/>
  <c r="X1963" i="5" s="1"/>
  <c r="E1964" i="5"/>
  <c r="X1964" i="5" s="1"/>
  <c r="E1965" i="5"/>
  <c r="X1965" i="5" s="1"/>
  <c r="E1966" i="5"/>
  <c r="X1966" i="5" s="1"/>
  <c r="E1967" i="5"/>
  <c r="X1967" i="5" s="1"/>
  <c r="E1968" i="5"/>
  <c r="X1968" i="5" s="1"/>
  <c r="E1969" i="5"/>
  <c r="X1969" i="5" s="1"/>
  <c r="E1970" i="5"/>
  <c r="X1970" i="5" s="1"/>
  <c r="E1971" i="5"/>
  <c r="X1971" i="5" s="1"/>
  <c r="E1972" i="5"/>
  <c r="X1972" i="5" s="1"/>
  <c r="E1973" i="5"/>
  <c r="X1973" i="5" s="1"/>
  <c r="E1974" i="5"/>
  <c r="X1974" i="5" s="1"/>
  <c r="E1975" i="5"/>
  <c r="X1975" i="5" s="1"/>
  <c r="E1976" i="5"/>
  <c r="X1976" i="5" s="1"/>
  <c r="E1977" i="5"/>
  <c r="X1977" i="5" s="1"/>
  <c r="E1978" i="5"/>
  <c r="X1978" i="5" s="1"/>
  <c r="E1979" i="5"/>
  <c r="X1979" i="5" s="1"/>
  <c r="E1980" i="5"/>
  <c r="X1980" i="5" s="1"/>
  <c r="E1981" i="5"/>
  <c r="X1981" i="5" s="1"/>
  <c r="E1982" i="5"/>
  <c r="X1982" i="5" s="1"/>
  <c r="E1983" i="5"/>
  <c r="X1983" i="5" s="1"/>
  <c r="E1984" i="5"/>
  <c r="E1985" i="5"/>
  <c r="X1985" i="5" s="1"/>
  <c r="E1986" i="5"/>
  <c r="X1986" i="5" s="1"/>
  <c r="E1987" i="5"/>
  <c r="X1987" i="5" s="1"/>
  <c r="E1988" i="5"/>
  <c r="X1988" i="5" s="1"/>
  <c r="E1989" i="5"/>
  <c r="X1989" i="5" s="1"/>
  <c r="E1990" i="5"/>
  <c r="X1990" i="5" s="1"/>
  <c r="E1991" i="5"/>
  <c r="X1991" i="5" s="1"/>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X2002" i="5" s="1"/>
  <c r="E2003" i="5"/>
  <c r="X2003" i="5" s="1"/>
  <c r="E2004" i="5"/>
  <c r="X2004" i="5" s="1"/>
  <c r="E2005" i="5"/>
  <c r="X2005" i="5" s="1"/>
  <c r="E2006" i="5"/>
  <c r="X2006" i="5" s="1"/>
  <c r="E2007" i="5"/>
  <c r="X2007" i="5" s="1"/>
  <c r="E2008" i="5"/>
  <c r="X2008" i="5" s="1"/>
  <c r="E2009" i="5"/>
  <c r="X2009" i="5" s="1"/>
  <c r="E2010" i="5"/>
  <c r="X2010" i="5" s="1"/>
  <c r="E2011" i="5"/>
  <c r="X2011" i="5" s="1"/>
  <c r="E2012" i="5"/>
  <c r="X2012" i="5" s="1"/>
  <c r="E2013" i="5"/>
  <c r="X2013" i="5" s="1"/>
  <c r="E2014" i="5"/>
  <c r="X2014" i="5" s="1"/>
  <c r="E2015" i="5"/>
  <c r="X2015" i="5" s="1"/>
  <c r="E2016" i="5"/>
  <c r="E2017" i="5"/>
  <c r="X2017" i="5" s="1"/>
  <c r="E2018" i="5"/>
  <c r="X2018" i="5" s="1"/>
  <c r="E2019" i="5"/>
  <c r="X2019" i="5" s="1"/>
  <c r="E2020" i="5"/>
  <c r="E2021" i="5"/>
  <c r="X2021" i="5" s="1"/>
  <c r="E2022" i="5"/>
  <c r="X2022" i="5" s="1"/>
  <c r="E2023" i="5"/>
  <c r="X2023" i="5" s="1"/>
  <c r="E2024" i="5"/>
  <c r="X2024" i="5" s="1"/>
  <c r="E2025" i="5"/>
  <c r="X2025" i="5" s="1"/>
  <c r="E2026" i="5"/>
  <c r="X2026" i="5" s="1"/>
  <c r="E2027" i="5"/>
  <c r="X2027" i="5" s="1"/>
  <c r="E2028" i="5"/>
  <c r="X2028" i="5" s="1"/>
  <c r="E2029" i="5"/>
  <c r="X2029" i="5" s="1"/>
  <c r="E2030" i="5"/>
  <c r="X2030" i="5" s="1"/>
  <c r="E2031" i="5"/>
  <c r="X2031" i="5" s="1"/>
  <c r="E2032" i="5"/>
  <c r="X2032" i="5" s="1"/>
  <c r="E2033" i="5"/>
  <c r="X2033" i="5" s="1"/>
  <c r="E2034" i="5"/>
  <c r="X2034" i="5" s="1"/>
  <c r="E2035" i="5"/>
  <c r="X2035" i="5" s="1"/>
  <c r="E2036" i="5"/>
  <c r="X2036" i="5" s="1"/>
  <c r="E2037" i="5"/>
  <c r="X2037" i="5" s="1"/>
  <c r="E2038" i="5"/>
  <c r="X2038" i="5" s="1"/>
  <c r="E2039" i="5"/>
  <c r="X2039" i="5" s="1"/>
  <c r="E2040" i="5"/>
  <c r="X2040" i="5" s="1"/>
  <c r="E2041" i="5"/>
  <c r="X2041" i="5" s="1"/>
  <c r="E2042" i="5"/>
  <c r="X2042" i="5" s="1"/>
  <c r="E2043" i="5"/>
  <c r="X2043" i="5" s="1"/>
  <c r="E2044" i="5"/>
  <c r="X2044" i="5" s="1"/>
  <c r="E2045" i="5"/>
  <c r="X2045" i="5" s="1"/>
  <c r="E2046" i="5"/>
  <c r="X2046" i="5" s="1"/>
  <c r="E2047" i="5"/>
  <c r="X2047" i="5" s="1"/>
  <c r="E2048" i="5"/>
  <c r="X2048" i="5" s="1"/>
  <c r="E2049" i="5"/>
  <c r="X2049" i="5" s="1"/>
  <c r="E2050" i="5"/>
  <c r="X2050" i="5" s="1"/>
  <c r="E2051" i="5"/>
  <c r="X2051" i="5" s="1"/>
  <c r="E2052" i="5"/>
  <c r="X2052" i="5" s="1"/>
  <c r="E2053" i="5"/>
  <c r="X2053" i="5" s="1"/>
  <c r="E2054" i="5"/>
  <c r="X2054" i="5" s="1"/>
  <c r="E2055" i="5"/>
  <c r="X2055" i="5" s="1"/>
  <c r="E2056" i="5"/>
  <c r="X2056" i="5" s="1"/>
  <c r="E2057" i="5"/>
  <c r="X2057" i="5" s="1"/>
  <c r="E2058" i="5"/>
  <c r="X2058" i="5" s="1"/>
  <c r="E2059" i="5"/>
  <c r="X2059" i="5" s="1"/>
  <c r="E2060" i="5"/>
  <c r="X2060" i="5" s="1"/>
  <c r="E2061" i="5"/>
  <c r="X2061" i="5" s="1"/>
  <c r="E2062" i="5"/>
  <c r="X2062" i="5" s="1"/>
  <c r="E2063" i="5"/>
  <c r="X2063" i="5" s="1"/>
  <c r="E2064" i="5"/>
  <c r="X2064" i="5" s="1"/>
  <c r="E2065" i="5"/>
  <c r="X2065" i="5" s="1"/>
  <c r="E2066" i="5"/>
  <c r="X2066" i="5" s="1"/>
  <c r="E2067" i="5"/>
  <c r="X2067" i="5" s="1"/>
  <c r="E2068" i="5"/>
  <c r="X2068" i="5" s="1"/>
  <c r="E2069" i="5"/>
  <c r="X2069" i="5" s="1"/>
  <c r="E2070" i="5"/>
  <c r="X2070" i="5" s="1"/>
  <c r="E2071" i="5"/>
  <c r="X2071" i="5" s="1"/>
  <c r="E2072" i="5"/>
  <c r="X2072" i="5" s="1"/>
  <c r="E2073" i="5"/>
  <c r="X2073" i="5" s="1"/>
  <c r="E2074" i="5"/>
  <c r="X2074" i="5" s="1"/>
  <c r="E2075" i="5"/>
  <c r="X2075" i="5" s="1"/>
  <c r="E2076" i="5"/>
  <c r="E2077" i="5"/>
  <c r="X2077" i="5" s="1"/>
  <c r="E2078" i="5"/>
  <c r="X2078" i="5" s="1"/>
  <c r="E2079" i="5"/>
  <c r="X2079" i="5" s="1"/>
  <c r="E2080" i="5"/>
  <c r="E2081" i="5"/>
  <c r="X2081" i="5" s="1"/>
  <c r="E2082" i="5"/>
  <c r="X2082" i="5" s="1"/>
  <c r="E2083" i="5"/>
  <c r="X2083" i="5" s="1"/>
  <c r="E2084" i="5"/>
  <c r="X2084" i="5" s="1"/>
  <c r="E2085" i="5"/>
  <c r="X2085" i="5" s="1"/>
  <c r="E2086" i="5"/>
  <c r="X2086" i="5" s="1"/>
  <c r="E2087" i="5"/>
  <c r="X2087" i="5" s="1"/>
  <c r="E2088" i="5"/>
  <c r="X2088" i="5" s="1"/>
  <c r="E2089" i="5"/>
  <c r="X2089" i="5" s="1"/>
  <c r="E2090" i="5"/>
  <c r="X2090" i="5" s="1"/>
  <c r="E2091" i="5"/>
  <c r="X2091" i="5" s="1"/>
  <c r="E2092" i="5"/>
  <c r="X2092" i="5" s="1"/>
  <c r="E2093" i="5"/>
  <c r="X2093" i="5" s="1"/>
  <c r="E2094" i="5"/>
  <c r="X2094" i="5" s="1"/>
  <c r="E2095" i="5"/>
  <c r="X2095" i="5" s="1"/>
  <c r="E2096" i="5"/>
  <c r="X2096" i="5" s="1"/>
  <c r="E2097" i="5"/>
  <c r="X2097" i="5" s="1"/>
  <c r="E2098" i="5"/>
  <c r="X2098" i="5" s="1"/>
  <c r="E2099" i="5"/>
  <c r="X2099" i="5" s="1"/>
  <c r="E2100" i="5"/>
  <c r="X2100" i="5" s="1"/>
  <c r="E2101" i="5"/>
  <c r="X2101" i="5" s="1"/>
  <c r="E2102" i="5"/>
  <c r="X2102" i="5" s="1"/>
  <c r="E2103" i="5"/>
  <c r="X2103" i="5" s="1"/>
  <c r="E2104" i="5"/>
  <c r="X2104" i="5" s="1"/>
  <c r="E2105" i="5"/>
  <c r="X2105" i="5" s="1"/>
  <c r="E2106" i="5"/>
  <c r="X2106" i="5" s="1"/>
  <c r="E2107" i="5"/>
  <c r="X2107" i="5" s="1"/>
  <c r="E2108" i="5"/>
  <c r="E2109" i="5"/>
  <c r="X2109" i="5" s="1"/>
  <c r="E2110" i="5"/>
  <c r="X2110" i="5" s="1"/>
  <c r="E2111" i="5"/>
  <c r="X2111" i="5" s="1"/>
  <c r="E2112" i="5"/>
  <c r="X2112" i="5" s="1"/>
  <c r="E2113" i="5"/>
  <c r="X2113" i="5" s="1"/>
  <c r="E2114" i="5"/>
  <c r="X2114" i="5" s="1"/>
  <c r="E2115" i="5"/>
  <c r="X2115" i="5" s="1"/>
  <c r="E2116" i="5"/>
  <c r="X2116" i="5" s="1"/>
  <c r="E2117" i="5"/>
  <c r="X2117" i="5" s="1"/>
  <c r="E2118" i="5"/>
  <c r="X2118" i="5" s="1"/>
  <c r="E2119" i="5"/>
  <c r="X2119" i="5" s="1"/>
  <c r="E2120" i="5"/>
  <c r="X2120" i="5" s="1"/>
  <c r="E2121" i="5"/>
  <c r="X2121" i="5" s="1"/>
  <c r="E2122" i="5"/>
  <c r="X2122" i="5" s="1"/>
  <c r="E2123" i="5"/>
  <c r="X2123" i="5" s="1"/>
  <c r="E2124" i="5"/>
  <c r="X2124" i="5" s="1"/>
  <c r="E2125" i="5"/>
  <c r="X2125" i="5" s="1"/>
  <c r="E2126" i="5"/>
  <c r="X2126" i="5" s="1"/>
  <c r="E2127" i="5"/>
  <c r="X2127" i="5" s="1"/>
  <c r="E2128" i="5"/>
  <c r="X2128" i="5" s="1"/>
  <c r="E2129" i="5"/>
  <c r="X2129" i="5" s="1"/>
  <c r="E2130" i="5"/>
  <c r="X2130" i="5" s="1"/>
  <c r="E2131" i="5"/>
  <c r="X2131" i="5" s="1"/>
  <c r="E2132" i="5"/>
  <c r="E2133" i="5"/>
  <c r="X2133" i="5" s="1"/>
  <c r="E2134" i="5"/>
  <c r="X2134" i="5" s="1"/>
  <c r="E2135" i="5"/>
  <c r="X2135" i="5" s="1"/>
  <c r="E2136" i="5"/>
  <c r="X2136" i="5" s="1"/>
  <c r="E2137" i="5"/>
  <c r="X2137" i="5" s="1"/>
  <c r="E2138" i="5"/>
  <c r="X2138" i="5" s="1"/>
  <c r="E2139" i="5"/>
  <c r="X2139" i="5" s="1"/>
  <c r="E2140" i="5"/>
  <c r="X2140" i="5" s="1"/>
  <c r="E2141" i="5"/>
  <c r="X2141" i="5" s="1"/>
  <c r="E2142" i="5"/>
  <c r="X2142" i="5" s="1"/>
  <c r="E2143" i="5"/>
  <c r="X2143" i="5" s="1"/>
  <c r="E2144" i="5"/>
  <c r="X2144" i="5" s="1"/>
  <c r="E2145" i="5"/>
  <c r="X2145" i="5" s="1"/>
  <c r="E2146" i="5"/>
  <c r="X2146" i="5" s="1"/>
  <c r="E2147" i="5"/>
  <c r="X2147" i="5" s="1"/>
  <c r="E2148" i="5"/>
  <c r="E2149" i="5"/>
  <c r="X2149" i="5" s="1"/>
  <c r="E2150" i="5"/>
  <c r="X2150" i="5" s="1"/>
  <c r="E2151" i="5"/>
  <c r="X2151" i="5" s="1"/>
  <c r="E2152" i="5"/>
  <c r="X2152" i="5" s="1"/>
  <c r="E2153" i="5"/>
  <c r="X2153" i="5" s="1"/>
  <c r="E2154" i="5"/>
  <c r="X2154" i="5" s="1"/>
  <c r="E2155" i="5"/>
  <c r="X2155" i="5" s="1"/>
  <c r="E2156" i="5"/>
  <c r="X2156" i="5" s="1"/>
  <c r="E2157" i="5"/>
  <c r="X2157" i="5" s="1"/>
  <c r="E2158" i="5"/>
  <c r="X2158" i="5" s="1"/>
  <c r="E2159" i="5"/>
  <c r="X2159" i="5" s="1"/>
  <c r="E2160" i="5"/>
  <c r="X2160" i="5" s="1"/>
  <c r="E2161" i="5"/>
  <c r="X2161" i="5" s="1"/>
  <c r="E2162" i="5"/>
  <c r="X2162" i="5" s="1"/>
  <c r="E2163" i="5"/>
  <c r="X2163" i="5" s="1"/>
  <c r="E2164" i="5"/>
  <c r="E2165" i="5"/>
  <c r="X2165" i="5" s="1"/>
  <c r="E2166" i="5"/>
  <c r="X2166" i="5" s="1"/>
  <c r="E2167" i="5"/>
  <c r="X2167" i="5" s="1"/>
  <c r="E2168" i="5"/>
  <c r="E2169" i="5"/>
  <c r="X2169" i="5" s="1"/>
  <c r="E2170" i="5"/>
  <c r="X2170" i="5" s="1"/>
  <c r="E2171" i="5"/>
  <c r="X2171" i="5" s="1"/>
  <c r="E2172" i="5"/>
  <c r="X2172" i="5" s="1"/>
  <c r="E2173" i="5"/>
  <c r="X2173" i="5" s="1"/>
  <c r="E2174" i="5"/>
  <c r="X2174" i="5" s="1"/>
  <c r="E2175" i="5"/>
  <c r="X2175" i="5" s="1"/>
  <c r="E2176" i="5"/>
  <c r="X2176" i="5" s="1"/>
  <c r="E2177" i="5"/>
  <c r="X2177" i="5" s="1"/>
  <c r="E2178" i="5"/>
  <c r="X2178" i="5" s="1"/>
  <c r="E2179" i="5"/>
  <c r="X2179" i="5" s="1"/>
  <c r="E2180" i="5"/>
  <c r="E2181" i="5"/>
  <c r="X2181" i="5" s="1"/>
  <c r="E2182" i="5"/>
  <c r="X2182" i="5" s="1"/>
  <c r="E2183" i="5"/>
  <c r="X2183" i="5" s="1"/>
  <c r="E2184" i="5"/>
  <c r="X2184" i="5" s="1"/>
  <c r="E2185" i="5"/>
  <c r="X2185" i="5" s="1"/>
  <c r="E2186" i="5"/>
  <c r="X2186" i="5" s="1"/>
  <c r="E2187" i="5"/>
  <c r="X2187" i="5" s="1"/>
  <c r="E2188" i="5"/>
  <c r="X2188" i="5" s="1"/>
  <c r="E2189" i="5"/>
  <c r="X2189" i="5" s="1"/>
  <c r="E2190" i="5"/>
  <c r="X2190" i="5" s="1"/>
  <c r="E2191" i="5"/>
  <c r="X2191" i="5" s="1"/>
  <c r="E2192" i="5"/>
  <c r="E2193" i="5"/>
  <c r="X2193" i="5" s="1"/>
  <c r="E2194" i="5"/>
  <c r="X2194" i="5" s="1"/>
  <c r="E2195" i="5"/>
  <c r="X2195" i="5" s="1"/>
  <c r="E2196" i="5"/>
  <c r="E2197" i="5"/>
  <c r="X2197" i="5" s="1"/>
  <c r="E2198" i="5"/>
  <c r="X2198" i="5" s="1"/>
  <c r="E2199" i="5"/>
  <c r="X2199" i="5" s="1"/>
  <c r="E2200" i="5"/>
  <c r="X2200" i="5" s="1"/>
  <c r="E2201" i="5"/>
  <c r="X2201" i="5" s="1"/>
  <c r="E2202" i="5"/>
  <c r="X2202" i="5" s="1"/>
  <c r="E2203" i="5"/>
  <c r="X2203" i="5" s="1"/>
  <c r="E2204" i="5"/>
  <c r="X2204" i="5" s="1"/>
  <c r="E2205" i="5"/>
  <c r="X2205" i="5" s="1"/>
  <c r="E2206" i="5"/>
  <c r="X2206" i="5" s="1"/>
  <c r="E2207" i="5"/>
  <c r="X2207" i="5" s="1"/>
  <c r="E2208" i="5"/>
  <c r="E2209" i="5"/>
  <c r="X2209" i="5" s="1"/>
  <c r="E2210" i="5"/>
  <c r="X2210" i="5" s="1"/>
  <c r="E2211" i="5"/>
  <c r="X2211" i="5" s="1"/>
  <c r="E2212" i="5"/>
  <c r="X2212" i="5" s="1"/>
  <c r="E2213" i="5"/>
  <c r="X2213" i="5" s="1"/>
  <c r="E2214" i="5"/>
  <c r="X2214" i="5" s="1"/>
  <c r="E2215" i="5"/>
  <c r="X2215" i="5" s="1"/>
  <c r="E2216" i="5"/>
  <c r="X2216" i="5" s="1"/>
  <c r="E2217" i="5"/>
  <c r="X2217" i="5" s="1"/>
  <c r="E2218" i="5"/>
  <c r="X2218" i="5" s="1"/>
  <c r="E2219" i="5"/>
  <c r="X2219" i="5" s="1"/>
  <c r="E2220" i="5"/>
  <c r="E2221" i="5"/>
  <c r="X2221" i="5" s="1"/>
  <c r="E2222" i="5"/>
  <c r="X2222" i="5" s="1"/>
  <c r="E2223" i="5"/>
  <c r="X2223" i="5" s="1"/>
  <c r="E2224" i="5"/>
  <c r="E2225" i="5"/>
  <c r="X2225" i="5" s="1"/>
  <c r="E2226" i="5"/>
  <c r="X2226" i="5" s="1"/>
  <c r="E2227" i="5"/>
  <c r="X2227" i="5" s="1"/>
  <c r="E2228" i="5"/>
  <c r="X2228" i="5" s="1"/>
  <c r="E2229" i="5"/>
  <c r="X2229" i="5" s="1"/>
  <c r="E2230" i="5"/>
  <c r="X2230" i="5" s="1"/>
  <c r="E2231" i="5"/>
  <c r="X2231" i="5" s="1"/>
  <c r="E2232" i="5"/>
  <c r="X2232" i="5" s="1"/>
  <c r="E2233" i="5"/>
  <c r="X2233" i="5" s="1"/>
  <c r="E2234" i="5"/>
  <c r="X2234" i="5" s="1"/>
  <c r="E2235" i="5"/>
  <c r="X2235" i="5" s="1"/>
  <c r="E2236" i="5"/>
  <c r="X2236" i="5" s="1"/>
  <c r="E2237" i="5"/>
  <c r="X2237" i="5" s="1"/>
  <c r="E2238" i="5"/>
  <c r="X2238" i="5" s="1"/>
  <c r="E2239" i="5"/>
  <c r="X2239" i="5" s="1"/>
  <c r="E2240" i="5"/>
  <c r="E2241" i="5"/>
  <c r="X2241" i="5" s="1"/>
  <c r="E2242" i="5"/>
  <c r="X2242" i="5" s="1"/>
  <c r="E2243" i="5"/>
  <c r="X2243" i="5" s="1"/>
  <c r="E2244" i="5"/>
  <c r="X2244" i="5" s="1"/>
  <c r="E2245" i="5"/>
  <c r="X2245" i="5" s="1"/>
  <c r="E2246" i="5"/>
  <c r="X2246" i="5" s="1"/>
  <c r="E2247" i="5"/>
  <c r="X2247" i="5" s="1"/>
  <c r="E2248" i="5"/>
  <c r="X2248" i="5" s="1"/>
  <c r="E2249" i="5"/>
  <c r="X2249" i="5" s="1"/>
  <c r="E2250" i="5"/>
  <c r="X2250" i="5" s="1"/>
  <c r="E2251" i="5"/>
  <c r="X2251" i="5" s="1"/>
  <c r="E2252" i="5"/>
  <c r="E2253" i="5"/>
  <c r="X2253" i="5" s="1"/>
  <c r="E2254" i="5"/>
  <c r="X2254" i="5" s="1"/>
  <c r="E2255" i="5"/>
  <c r="X2255" i="5" s="1"/>
  <c r="E2256" i="5"/>
  <c r="X2256" i="5" s="1"/>
  <c r="E2257" i="5"/>
  <c r="X2257" i="5" s="1"/>
  <c r="E2258" i="5"/>
  <c r="X2258" i="5" s="1"/>
  <c r="E2259" i="5"/>
  <c r="X2259" i="5" s="1"/>
  <c r="E2260" i="5"/>
  <c r="X2260" i="5" s="1"/>
  <c r="E2261" i="5"/>
  <c r="X2261" i="5" s="1"/>
  <c r="E2262" i="5"/>
  <c r="X2262" i="5" s="1"/>
  <c r="E2263" i="5"/>
  <c r="X2263" i="5" s="1"/>
  <c r="E2264" i="5"/>
  <c r="X2264" i="5" s="1"/>
  <c r="E2265" i="5"/>
  <c r="X2265" i="5" s="1"/>
  <c r="E2266" i="5"/>
  <c r="X2266" i="5" s="1"/>
  <c r="E2267" i="5"/>
  <c r="X2267" i="5" s="1"/>
  <c r="E2268" i="5"/>
  <c r="E2269" i="5"/>
  <c r="X2269" i="5" s="1"/>
  <c r="E2270" i="5"/>
  <c r="X2270" i="5" s="1"/>
  <c r="E2271" i="5"/>
  <c r="X2271" i="5" s="1"/>
  <c r="E2272" i="5"/>
  <c r="X2272" i="5" s="1"/>
  <c r="E2273" i="5"/>
  <c r="X2273" i="5" s="1"/>
  <c r="E2274" i="5"/>
  <c r="X2274" i="5" s="1"/>
  <c r="E2275" i="5"/>
  <c r="X2275" i="5" s="1"/>
  <c r="E2276" i="5"/>
  <c r="X2276" i="5" s="1"/>
  <c r="E2277" i="5"/>
  <c r="X2277" i="5" s="1"/>
  <c r="E2278" i="5"/>
  <c r="X2278" i="5" s="1"/>
  <c r="E2279" i="5"/>
  <c r="X2279" i="5" s="1"/>
  <c r="E2280" i="5"/>
  <c r="E2281" i="5"/>
  <c r="X2281" i="5" s="1"/>
  <c r="E2282" i="5"/>
  <c r="X2282" i="5" s="1"/>
  <c r="E2283" i="5"/>
  <c r="X2283" i="5" s="1"/>
  <c r="E2284" i="5"/>
  <c r="E2285" i="5"/>
  <c r="X2285" i="5" s="1"/>
  <c r="E2286" i="5"/>
  <c r="X2286" i="5" s="1"/>
  <c r="E2287" i="5"/>
  <c r="X2287" i="5" s="1"/>
  <c r="E2288" i="5"/>
  <c r="X2288" i="5" s="1"/>
  <c r="E2289" i="5"/>
  <c r="X2289" i="5" s="1"/>
  <c r="E2290" i="5"/>
  <c r="X2290" i="5" s="1"/>
  <c r="E2291" i="5"/>
  <c r="X2291" i="5" s="1"/>
  <c r="E2292" i="5"/>
  <c r="E2293" i="5"/>
  <c r="X2293" i="5" s="1"/>
  <c r="E2294" i="5"/>
  <c r="X2294" i="5" s="1"/>
  <c r="E2295" i="5"/>
  <c r="X2295" i="5" s="1"/>
  <c r="E2296" i="5"/>
  <c r="E2297" i="5"/>
  <c r="X2297" i="5" s="1"/>
  <c r="E2298" i="5"/>
  <c r="X2298" i="5" s="1"/>
  <c r="E2299" i="5"/>
  <c r="X2299" i="5" s="1"/>
  <c r="E2300" i="5"/>
  <c r="X2300" i="5" s="1"/>
  <c r="E2301" i="5"/>
  <c r="X2301" i="5" s="1"/>
  <c r="E2302" i="5"/>
  <c r="X2302" i="5" s="1"/>
  <c r="E2303" i="5"/>
  <c r="X2303" i="5" s="1"/>
  <c r="E2304" i="5"/>
  <c r="X2304" i="5" s="1"/>
  <c r="E2305" i="5"/>
  <c r="X2305" i="5" s="1"/>
  <c r="E2306" i="5"/>
  <c r="X2306" i="5" s="1"/>
  <c r="E2307" i="5"/>
  <c r="X2307" i="5" s="1"/>
  <c r="E2308" i="5"/>
  <c r="E2309" i="5"/>
  <c r="X2309" i="5" s="1"/>
  <c r="E2310" i="5"/>
  <c r="X2310" i="5" s="1"/>
  <c r="E2311" i="5"/>
  <c r="X2311" i="5" s="1"/>
  <c r="E2312" i="5"/>
  <c r="X2312" i="5" s="1"/>
  <c r="E2313" i="5"/>
  <c r="X2313" i="5" s="1"/>
  <c r="E2314" i="5"/>
  <c r="X2314" i="5" s="1"/>
  <c r="E2315" i="5"/>
  <c r="X2315" i="5" s="1"/>
  <c r="E2316" i="5"/>
  <c r="X2316" i="5" s="1"/>
  <c r="E2317" i="5"/>
  <c r="X2317" i="5" s="1"/>
  <c r="E2318" i="5"/>
  <c r="X2318" i="5" s="1"/>
  <c r="E2319" i="5"/>
  <c r="X2319" i="5" s="1"/>
  <c r="E2320" i="5"/>
  <c r="E2321" i="5"/>
  <c r="X2321" i="5" s="1"/>
  <c r="E2322" i="5"/>
  <c r="X2322" i="5" s="1"/>
  <c r="E2323" i="5"/>
  <c r="X2323" i="5" s="1"/>
  <c r="E2324" i="5"/>
  <c r="E2325" i="5"/>
  <c r="X2325" i="5" s="1"/>
  <c r="E2326" i="5"/>
  <c r="X2326" i="5" s="1"/>
  <c r="E2327" i="5"/>
  <c r="X2327" i="5" s="1"/>
  <c r="E2328" i="5"/>
  <c r="X2328" i="5" s="1"/>
  <c r="E2329" i="5"/>
  <c r="X2329" i="5" s="1"/>
  <c r="E2330" i="5"/>
  <c r="X2330" i="5" s="1"/>
  <c r="E2331" i="5"/>
  <c r="X2331" i="5" s="1"/>
  <c r="E2332" i="5"/>
  <c r="X2332" i="5" s="1"/>
  <c r="E2333" i="5"/>
  <c r="X2333" i="5" s="1"/>
  <c r="E2334" i="5"/>
  <c r="X2334" i="5" s="1"/>
  <c r="E2335" i="5"/>
  <c r="X2335" i="5" s="1"/>
  <c r="E2336" i="5"/>
  <c r="E2337" i="5"/>
  <c r="X2337" i="5" s="1"/>
  <c r="E2338" i="5"/>
  <c r="X2338" i="5" s="1"/>
  <c r="E2339" i="5"/>
  <c r="X2339" i="5" s="1"/>
  <c r="E2340" i="5"/>
  <c r="X2340" i="5" s="1"/>
  <c r="E2341" i="5"/>
  <c r="X2341" i="5" s="1"/>
  <c r="E2342" i="5"/>
  <c r="X2342" i="5" s="1"/>
  <c r="E2343" i="5"/>
  <c r="X2343" i="5" s="1"/>
  <c r="E2344" i="5"/>
  <c r="X2344" i="5" s="1"/>
  <c r="E2345" i="5"/>
  <c r="X2345" i="5" s="1"/>
  <c r="E2346" i="5"/>
  <c r="X2346" i="5" s="1"/>
  <c r="E2347" i="5"/>
  <c r="X2347" i="5" s="1"/>
  <c r="E2348" i="5"/>
  <c r="E2349" i="5"/>
  <c r="X2349" i="5" s="1"/>
  <c r="E2350" i="5"/>
  <c r="X2350" i="5" s="1"/>
  <c r="E2351" i="5"/>
  <c r="X2351" i="5" s="1"/>
  <c r="E2352" i="5"/>
  <c r="E2353" i="5"/>
  <c r="X2353" i="5" s="1"/>
  <c r="E2354" i="5"/>
  <c r="X2354" i="5" s="1"/>
  <c r="E2355" i="5"/>
  <c r="X2355" i="5" s="1"/>
  <c r="E2356" i="5"/>
  <c r="X2356" i="5" s="1"/>
  <c r="E2357" i="5"/>
  <c r="X2357" i="5" s="1"/>
  <c r="E2358" i="5"/>
  <c r="X2358" i="5" s="1"/>
  <c r="E2359" i="5"/>
  <c r="X2359" i="5" s="1"/>
  <c r="E2360" i="5"/>
  <c r="X2360" i="5" s="1"/>
  <c r="E2361" i="5"/>
  <c r="X2361" i="5" s="1"/>
  <c r="E2362" i="5"/>
  <c r="X2362" i="5" s="1"/>
  <c r="E2363" i="5"/>
  <c r="X2363" i="5" s="1"/>
  <c r="E2364" i="5"/>
  <c r="X2364" i="5" s="1"/>
  <c r="E2365" i="5"/>
  <c r="X2365" i="5" s="1"/>
  <c r="E2366" i="5"/>
  <c r="X2366" i="5" s="1"/>
  <c r="E2367" i="5"/>
  <c r="X2367" i="5" s="1"/>
  <c r="E2368" i="5"/>
  <c r="E2369" i="5"/>
  <c r="X2369" i="5" s="1"/>
  <c r="E2370" i="5"/>
  <c r="X2370" i="5" s="1"/>
  <c r="E2371" i="5"/>
  <c r="X2371" i="5" s="1"/>
  <c r="E2372" i="5"/>
  <c r="X2372" i="5" s="1"/>
  <c r="E2373" i="5"/>
  <c r="X2373" i="5" s="1"/>
  <c r="E2374" i="5"/>
  <c r="X2374" i="5" s="1"/>
  <c r="E2375" i="5"/>
  <c r="X2375" i="5" s="1"/>
  <c r="E2376" i="5"/>
  <c r="X2376" i="5" s="1"/>
  <c r="E2377" i="5"/>
  <c r="X2377" i="5" s="1"/>
  <c r="E2378" i="5"/>
  <c r="X2378" i="5" s="1"/>
  <c r="E2379" i="5"/>
  <c r="X2379" i="5" s="1"/>
  <c r="E2380" i="5"/>
  <c r="E2381" i="5"/>
  <c r="X2381" i="5" s="1"/>
  <c r="E2382" i="5"/>
  <c r="X2382" i="5" s="1"/>
  <c r="E2383" i="5"/>
  <c r="X2383" i="5" s="1"/>
  <c r="E2384" i="5"/>
  <c r="X2384" i="5" s="1"/>
  <c r="E2385" i="5"/>
  <c r="X2385" i="5" s="1"/>
  <c r="E2386" i="5"/>
  <c r="X2386" i="5" s="1"/>
  <c r="E2387" i="5"/>
  <c r="X2387" i="5" s="1"/>
  <c r="E2388" i="5"/>
  <c r="X2388" i="5" s="1"/>
  <c r="E2389" i="5"/>
  <c r="X2389" i="5" s="1"/>
  <c r="E2390" i="5"/>
  <c r="X2390" i="5" s="1"/>
  <c r="E2391" i="5"/>
  <c r="X2391" i="5" s="1"/>
  <c r="E2392" i="5"/>
  <c r="X2392" i="5" s="1"/>
  <c r="E2393" i="5"/>
  <c r="X2393" i="5" s="1"/>
  <c r="E2394" i="5"/>
  <c r="X2394" i="5" s="1"/>
  <c r="E2395" i="5"/>
  <c r="X2395" i="5" s="1"/>
  <c r="E2396" i="5"/>
  <c r="E2397" i="5"/>
  <c r="X2397" i="5" s="1"/>
  <c r="E2398" i="5"/>
  <c r="X2398" i="5" s="1"/>
  <c r="E2399" i="5"/>
  <c r="X2399" i="5" s="1"/>
  <c r="E2400" i="5"/>
  <c r="X2400" i="5" s="1"/>
  <c r="E2401" i="5"/>
  <c r="X2401" i="5" s="1"/>
  <c r="E2402" i="5"/>
  <c r="X2402" i="5" s="1"/>
  <c r="E2403" i="5"/>
  <c r="X2403" i="5" s="1"/>
  <c r="E2404" i="5"/>
  <c r="X2404" i="5" s="1"/>
  <c r="E2405" i="5"/>
  <c r="X2405" i="5" s="1"/>
  <c r="E2406" i="5"/>
  <c r="X2406" i="5" s="1"/>
  <c r="E2407" i="5"/>
  <c r="X2407" i="5" s="1"/>
  <c r="E2408" i="5"/>
  <c r="E2409" i="5"/>
  <c r="X2409" i="5" s="1"/>
  <c r="E2410" i="5"/>
  <c r="X2410" i="5" s="1"/>
  <c r="E2411" i="5"/>
  <c r="X2411" i="5" s="1"/>
  <c r="E2412" i="5"/>
  <c r="E2413" i="5"/>
  <c r="X2413" i="5" s="1"/>
  <c r="E2414" i="5"/>
  <c r="X2414" i="5" s="1"/>
  <c r="E2415" i="5"/>
  <c r="X2415" i="5" s="1"/>
  <c r="E2416" i="5"/>
  <c r="X2416" i="5" s="1"/>
  <c r="E2417" i="5"/>
  <c r="X2417" i="5" s="1"/>
  <c r="E2418" i="5"/>
  <c r="X2418" i="5" s="1"/>
  <c r="E2419" i="5"/>
  <c r="X2419" i="5" s="1"/>
  <c r="E2420" i="5"/>
  <c r="E2421" i="5"/>
  <c r="X2421" i="5" s="1"/>
  <c r="E2422" i="5"/>
  <c r="X2422" i="5" s="1"/>
  <c r="E2423" i="5"/>
  <c r="X2423" i="5" s="1"/>
  <c r="E2424" i="5"/>
  <c r="E2425" i="5"/>
  <c r="X2425" i="5" s="1"/>
  <c r="E2426" i="5"/>
  <c r="X2426" i="5" s="1"/>
  <c r="E2427" i="5"/>
  <c r="X2427" i="5" s="1"/>
  <c r="E2428" i="5"/>
  <c r="X2428" i="5" s="1"/>
  <c r="E2429" i="5"/>
  <c r="X2429" i="5" s="1"/>
  <c r="E2430" i="5"/>
  <c r="X2430" i="5" s="1"/>
  <c r="E2431" i="5"/>
  <c r="X2431" i="5" s="1"/>
  <c r="E2432" i="5"/>
  <c r="X2432" i="5" s="1"/>
  <c r="E2433" i="5"/>
  <c r="X2433" i="5" s="1"/>
  <c r="E2434" i="5"/>
  <c r="X2434" i="5" s="1"/>
  <c r="E2435" i="5"/>
  <c r="X2435" i="5" s="1"/>
  <c r="E2436" i="5"/>
  <c r="E2437" i="5"/>
  <c r="X2437" i="5" s="1"/>
  <c r="E2438" i="5"/>
  <c r="X2438" i="5" s="1"/>
  <c r="E2439" i="5"/>
  <c r="X2439" i="5" s="1"/>
  <c r="E2440" i="5"/>
  <c r="X2440" i="5" s="1"/>
  <c r="E2441" i="5"/>
  <c r="X2441" i="5" s="1"/>
  <c r="E2442" i="5"/>
  <c r="X2442" i="5" s="1"/>
  <c r="E2443" i="5"/>
  <c r="X2443" i="5" s="1"/>
  <c r="E2444" i="5"/>
  <c r="X2444" i="5" s="1"/>
  <c r="E2445" i="5"/>
  <c r="X2445" i="5" s="1"/>
  <c r="E2446" i="5"/>
  <c r="X2446" i="5" s="1"/>
  <c r="E2447" i="5"/>
  <c r="X2447" i="5" s="1"/>
  <c r="E2448" i="5"/>
  <c r="E2449" i="5"/>
  <c r="X2449" i="5" s="1"/>
  <c r="E2450" i="5"/>
  <c r="X2450" i="5" s="1"/>
  <c r="E2451" i="5"/>
  <c r="X2451" i="5" s="1"/>
  <c r="E2452" i="5"/>
  <c r="E2453" i="5"/>
  <c r="X2453" i="5" s="1"/>
  <c r="E2454" i="5"/>
  <c r="X2454" i="5" s="1"/>
  <c r="E2455" i="5"/>
  <c r="X2455" i="5" s="1"/>
  <c r="E2456" i="5"/>
  <c r="X2456" i="5" s="1"/>
  <c r="E2457" i="5"/>
  <c r="X2457" i="5" s="1"/>
  <c r="E2458" i="5"/>
  <c r="X2458" i="5" s="1"/>
  <c r="E2459" i="5"/>
  <c r="X2459" i="5" s="1"/>
  <c r="E2460" i="5"/>
  <c r="X2460" i="5" s="1"/>
  <c r="E2461" i="5"/>
  <c r="X2461" i="5" s="1"/>
  <c r="E2462" i="5"/>
  <c r="X2462" i="5" s="1"/>
  <c r="E2463" i="5"/>
  <c r="X2463" i="5" s="1"/>
  <c r="E2464" i="5"/>
  <c r="X2464" i="5" s="1"/>
  <c r="E2465" i="5"/>
  <c r="X2465" i="5" s="1"/>
  <c r="E2466" i="5"/>
  <c r="X2466" i="5" s="1"/>
  <c r="E2467" i="5"/>
  <c r="X2467" i="5" s="1"/>
  <c r="E2468" i="5"/>
  <c r="E2469" i="5"/>
  <c r="X2469" i="5" s="1"/>
  <c r="E2470" i="5"/>
  <c r="X2470" i="5" s="1"/>
  <c r="E2471" i="5"/>
  <c r="X2471" i="5" s="1"/>
  <c r="E2472" i="5"/>
  <c r="X2472" i="5" s="1"/>
  <c r="E2473" i="5"/>
  <c r="X2473" i="5" s="1"/>
  <c r="E2474" i="5"/>
  <c r="X2474" i="5" s="1"/>
  <c r="E2475" i="5"/>
  <c r="X2475" i="5" s="1"/>
  <c r="E2476" i="5"/>
  <c r="X2476" i="5" s="1"/>
  <c r="E2477" i="5"/>
  <c r="X2477" i="5" s="1"/>
  <c r="E2478" i="5"/>
  <c r="X2478" i="5" s="1"/>
  <c r="E2479" i="5"/>
  <c r="X2479" i="5" s="1"/>
  <c r="E2480" i="5"/>
  <c r="E2481" i="5"/>
  <c r="X2481" i="5" s="1"/>
  <c r="E2482" i="5"/>
  <c r="X2482" i="5" s="1"/>
  <c r="E2483" i="5"/>
  <c r="X2483" i="5" s="1"/>
  <c r="E2484" i="5"/>
  <c r="X2484" i="5" s="1"/>
  <c r="E2485" i="5"/>
  <c r="X2485" i="5" s="1"/>
  <c r="E2486" i="5"/>
  <c r="X2486" i="5" s="1"/>
  <c r="E2487" i="5"/>
  <c r="X2487" i="5" s="1"/>
  <c r="E2488" i="5"/>
  <c r="X2488" i="5" s="1"/>
  <c r="E2489" i="5"/>
  <c r="X2489" i="5" s="1"/>
  <c r="E2490" i="5"/>
  <c r="X2490" i="5" s="1"/>
  <c r="E2491" i="5"/>
  <c r="X2491" i="5" s="1"/>
  <c r="E2492" i="5"/>
  <c r="X2492" i="5" s="1"/>
  <c r="E2493" i="5"/>
  <c r="X2493" i="5" s="1"/>
  <c r="E2494" i="5"/>
  <c r="X2494" i="5" s="1"/>
  <c r="E2495" i="5"/>
  <c r="X2495" i="5" s="1"/>
  <c r="E2496" i="5"/>
  <c r="E2497" i="5"/>
  <c r="X2497" i="5" s="1"/>
  <c r="E2498" i="5"/>
  <c r="X2498" i="5" s="1"/>
  <c r="E2499" i="5"/>
  <c r="X2499" i="5" s="1"/>
  <c r="E2500" i="5"/>
  <c r="X2500" i="5" s="1"/>
  <c r="G60" i="6"/>
  <c r="J5" i="6"/>
  <c r="J7" i="6"/>
  <c r="J9" i="6"/>
  <c r="J11" i="6"/>
  <c r="J13" i="6"/>
  <c r="J16" i="6"/>
  <c r="J18" i="6"/>
  <c r="J21" i="6"/>
  <c r="J24" i="6"/>
  <c r="J26" i="6"/>
  <c r="J29" i="6"/>
  <c r="J31" i="6"/>
  <c r="J34" i="6"/>
  <c r="J36" i="6"/>
  <c r="J39" i="6"/>
  <c r="J41" i="6"/>
  <c r="J44" i="6"/>
  <c r="J48" i="6"/>
  <c r="J50" i="6"/>
  <c r="I53" i="6"/>
  <c r="J53" i="6"/>
  <c r="I55" i="6"/>
  <c r="J55" i="6"/>
  <c r="I58" i="6"/>
  <c r="J58" i="6"/>
  <c r="I60" i="6"/>
  <c r="J60" i="6"/>
  <c r="J61" i="6"/>
  <c r="L61" i="6"/>
  <c r="X7" i="5"/>
  <c r="X8" i="5"/>
  <c r="X16" i="5"/>
  <c r="X28" i="5"/>
  <c r="X32" i="5"/>
  <c r="X44" i="5"/>
  <c r="X48" i="5"/>
  <c r="X60" i="5"/>
  <c r="X64" i="5"/>
  <c r="X76" i="5"/>
  <c r="X80" i="5"/>
  <c r="X92" i="5"/>
  <c r="X96" i="5"/>
  <c r="X108" i="5"/>
  <c r="X112" i="5"/>
  <c r="X124" i="5"/>
  <c r="X128" i="5"/>
  <c r="X140" i="5"/>
  <c r="X144" i="5"/>
  <c r="X156" i="5"/>
  <c r="X160" i="5"/>
  <c r="X172" i="5"/>
  <c r="X176" i="5"/>
  <c r="X188" i="5"/>
  <c r="X192" i="5"/>
  <c r="X204" i="5"/>
  <c r="X208" i="5"/>
  <c r="X220" i="5"/>
  <c r="X224" i="5"/>
  <c r="X236" i="5"/>
  <c r="X240" i="5"/>
  <c r="X252" i="5"/>
  <c r="X256" i="5"/>
  <c r="X264" i="5"/>
  <c r="X276" i="5"/>
  <c r="X280" i="5"/>
  <c r="X292" i="5"/>
  <c r="X296" i="5"/>
  <c r="X308" i="5"/>
  <c r="X312" i="5"/>
  <c r="X324" i="5"/>
  <c r="X328" i="5"/>
  <c r="X340" i="5"/>
  <c r="X344" i="5"/>
  <c r="X356" i="5"/>
  <c r="X360" i="5"/>
  <c r="X372" i="5"/>
  <c r="X376" i="5"/>
  <c r="X388" i="5"/>
  <c r="X392" i="5"/>
  <c r="X404" i="5"/>
  <c r="X408" i="5"/>
  <c r="X420" i="5"/>
  <c r="X424" i="5"/>
  <c r="X436" i="5"/>
  <c r="X440" i="5"/>
  <c r="X452" i="5"/>
  <c r="X456" i="5"/>
  <c r="X468" i="5"/>
  <c r="X472" i="5"/>
  <c r="X484" i="5"/>
  <c r="X488" i="5"/>
  <c r="X500" i="5"/>
  <c r="X504" i="5"/>
  <c r="X516" i="5"/>
  <c r="X524" i="5"/>
  <c r="X528" i="5"/>
  <c r="X540" i="5"/>
  <c r="X544" i="5"/>
  <c r="X560" i="5"/>
  <c r="X572" i="5"/>
  <c r="X576" i="5"/>
  <c r="X592" i="5"/>
  <c r="X604" i="5"/>
  <c r="X608" i="5"/>
  <c r="X624" i="5"/>
  <c r="X636" i="5"/>
  <c r="X640" i="5"/>
  <c r="X656" i="5"/>
  <c r="X668" i="5"/>
  <c r="X688" i="5"/>
  <c r="X700" i="5"/>
  <c r="X720" i="5"/>
  <c r="X732" i="5"/>
  <c r="X752" i="5"/>
  <c r="X764" i="5"/>
  <c r="X784" i="5"/>
  <c r="X792" i="5"/>
  <c r="X812" i="5"/>
  <c r="X824" i="5"/>
  <c r="X844" i="5"/>
  <c r="X856" i="5"/>
  <c r="X876" i="5"/>
  <c r="X888" i="5"/>
  <c r="X912" i="5"/>
  <c r="X932" i="5"/>
  <c r="X944" i="5"/>
  <c r="X956" i="5"/>
  <c r="X960" i="5"/>
  <c r="X972" i="5"/>
  <c r="X980" i="5"/>
  <c r="X1016" i="5"/>
  <c r="X1052" i="5"/>
  <c r="X1056" i="5"/>
  <c r="X1088" i="5"/>
  <c r="X1112" i="5"/>
  <c r="X1128" i="5"/>
  <c r="X1152" i="5"/>
  <c r="X1184" i="5"/>
  <c r="X1220" i="5"/>
  <c r="X1240" i="5"/>
  <c r="X1256" i="5"/>
  <c r="X1276" i="5"/>
  <c r="X1308" i="5"/>
  <c r="X1324" i="5"/>
  <c r="X1340" i="5"/>
  <c r="X1368" i="5"/>
  <c r="X1380" i="5"/>
  <c r="X1400" i="5"/>
  <c r="X1424" i="5"/>
  <c r="X1456" i="5"/>
  <c r="X1460" i="5"/>
  <c r="X1488" i="5"/>
  <c r="X1520" i="5"/>
  <c r="X1524" i="5"/>
  <c r="X1552" i="5"/>
  <c r="X1580" i="5"/>
  <c r="X1584" i="5"/>
  <c r="X1604" i="5"/>
  <c r="X1624" i="5"/>
  <c r="X1652" i="5"/>
  <c r="X1676" i="5"/>
  <c r="X1680" i="5"/>
  <c r="X1704" i="5"/>
  <c r="X1708" i="5"/>
  <c r="X1736" i="5"/>
  <c r="X1768" i="5"/>
  <c r="X1772" i="5"/>
  <c r="X1816" i="5"/>
  <c r="X1828" i="5"/>
  <c r="X1844" i="5"/>
  <c r="X1872" i="5"/>
  <c r="X1884" i="5"/>
  <c r="X1928" i="5"/>
  <c r="X1940" i="5"/>
  <c r="X1952" i="5"/>
  <c r="X1956" i="5"/>
  <c r="X1984" i="5"/>
  <c r="X2016" i="5"/>
  <c r="X2020" i="5"/>
  <c r="X2076" i="5"/>
  <c r="X2080" i="5"/>
  <c r="X2108" i="5"/>
  <c r="X2132" i="5"/>
  <c r="X2148" i="5"/>
  <c r="X2164" i="5"/>
  <c r="X2168" i="5"/>
  <c r="X2180" i="5"/>
  <c r="X2192" i="5"/>
  <c r="X2196" i="5"/>
  <c r="X2208" i="5"/>
  <c r="X2220" i="5"/>
  <c r="X2224" i="5"/>
  <c r="X2240" i="5"/>
  <c r="X2252" i="5"/>
  <c r="X2268" i="5"/>
  <c r="X2280" i="5"/>
  <c r="X2284" i="5"/>
  <c r="X2292" i="5"/>
  <c r="X2296" i="5"/>
  <c r="X2308" i="5"/>
  <c r="X2320" i="5"/>
  <c r="X2324" i="5"/>
  <c r="X2336" i="5"/>
  <c r="X2348" i="5"/>
  <c r="X2352" i="5"/>
  <c r="X2368" i="5"/>
  <c r="X2380" i="5"/>
  <c r="X2396" i="5"/>
  <c r="X2408" i="5"/>
  <c r="X2412" i="5"/>
  <c r="X2420" i="5"/>
  <c r="X2424" i="5"/>
  <c r="X2436" i="5"/>
  <c r="X2448" i="5"/>
  <c r="X2452" i="5"/>
  <c r="X2468" i="5"/>
  <c r="X2480" i="5"/>
  <c r="X2496" i="5"/>
  <c r="I64" i="6"/>
  <c r="B6" i="5"/>
  <c r="C6" i="5"/>
  <c r="V6" i="5"/>
  <c r="AB6" i="5"/>
  <c r="B15" i="6"/>
  <c r="F23" i="6" s="1"/>
  <c r="B20" i="6"/>
  <c r="B16" i="6"/>
  <c r="F24" i="6" s="1"/>
  <c r="B21"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D4" i="5"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B71" i="4" s="1"/>
  <c r="A49" i="6" s="1"/>
  <c r="P37" i="4"/>
  <c r="P26" i="4"/>
  <c r="B2500" i="5"/>
  <c r="C2500" i="5"/>
  <c r="AB2500" i="5"/>
  <c r="V2500" i="5"/>
  <c r="T2500" i="5"/>
  <c r="S2500" i="5"/>
  <c r="R2500" i="5"/>
  <c r="J2500" i="5"/>
  <c r="I2500" i="5"/>
  <c r="H2500" i="5"/>
  <c r="G2500" i="5"/>
  <c r="F2500" i="5"/>
  <c r="B53" i="6"/>
  <c r="B52" i="6"/>
  <c r="P27" i="4"/>
  <c r="G53" i="6"/>
  <c r="G52" i="6"/>
  <c r="B57" i="6"/>
  <c r="G57" i="6"/>
  <c r="B55" i="6"/>
  <c r="G55" i="6" s="1"/>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s="1"/>
  <c r="V2339" i="5"/>
  <c r="V2347" i="5"/>
  <c r="F2347" i="5"/>
  <c r="V2359" i="5"/>
  <c r="V2403" i="5"/>
  <c r="V2451" i="5"/>
  <c r="I2451" i="5"/>
  <c r="V2495" i="5"/>
  <c r="R2495" i="5"/>
  <c r="D11" i="4"/>
  <c r="B58" i="6"/>
  <c r="G58" i="6" s="1"/>
  <c r="B54" i="6"/>
  <c r="G54" i="6" s="1"/>
  <c r="B49" i="6"/>
  <c r="G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B13" i="6"/>
  <c r="G13" i="6"/>
  <c r="H13" i="6"/>
  <c r="D13" i="6"/>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F21"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s="1"/>
  <c r="B20" i="4"/>
  <c r="A11" i="6" s="1"/>
  <c r="B4" i="5"/>
  <c r="B10" i="4"/>
  <c r="A6" i="6" s="1"/>
  <c r="B22" i="4"/>
  <c r="A13" i="6" s="1"/>
  <c r="B4" i="4"/>
  <c r="B18" i="4"/>
  <c r="A10" i="6" s="1"/>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A24"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s="1"/>
  <c r="V2343" i="5"/>
  <c r="H25" i="6"/>
  <c r="D25" i="6"/>
  <c r="H31" i="6"/>
  <c r="D31" i="6"/>
  <c r="J4" i="5"/>
  <c r="M4" i="5"/>
  <c r="K4" i="5"/>
  <c r="P4" i="5"/>
  <c r="D4" i="8"/>
  <c r="B1001" i="7"/>
  <c r="B35" i="4"/>
  <c r="B38" i="4"/>
  <c r="B62" i="4" s="1"/>
  <c r="A43" i="6" s="1"/>
  <c r="B3" i="6"/>
  <c r="A4" i="8"/>
  <c r="B22" i="3"/>
  <c r="B4" i="8"/>
  <c r="B34" i="4"/>
  <c r="B40" i="4"/>
  <c r="B64" i="4" s="1"/>
  <c r="A45" i="6" s="1"/>
  <c r="C3" i="6"/>
  <c r="I4" i="8"/>
  <c r="C5" i="7"/>
  <c r="A1" i="6"/>
  <c r="A85" i="4"/>
  <c r="B33" i="4"/>
  <c r="A21" i="6" s="1"/>
  <c r="H4" i="5"/>
  <c r="O4" i="5"/>
  <c r="B2" i="5"/>
  <c r="B41" i="4"/>
  <c r="B65" i="4" s="1"/>
  <c r="A46" i="6" s="1"/>
  <c r="D3" i="6"/>
  <c r="B19" i="1"/>
  <c r="B29" i="4"/>
  <c r="A18" i="6" s="1"/>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G55" i="4" s="1"/>
  <c r="D25" i="4"/>
  <c r="D55"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AB2498" i="5"/>
  <c r="H21" i="6"/>
  <c r="G5" i="6"/>
  <c r="H5" i="6" s="1"/>
  <c r="D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s="1"/>
  <c r="G20" i="6"/>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G61" i="4" l="1"/>
  <c r="F61" i="6"/>
  <c r="H61" i="6" s="1"/>
  <c r="D61" i="6" s="1"/>
  <c r="F34" i="6"/>
  <c r="H34" i="6" s="1"/>
  <c r="D34" i="6" s="1"/>
  <c r="F39" i="6"/>
  <c r="H39" i="6" s="1"/>
  <c r="D39" i="6" s="1"/>
  <c r="H24" i="6"/>
  <c r="D24" i="6" s="1"/>
  <c r="F44" i="6"/>
  <c r="H44" i="6" s="1"/>
  <c r="D44" i="6" s="1"/>
  <c r="K61" i="6"/>
  <c r="D16" i="6"/>
  <c r="D21" i="6"/>
  <c r="K60" i="6"/>
  <c r="D15" i="6"/>
  <c r="F48" i="6"/>
  <c r="F43" i="6"/>
  <c r="H43" i="6" s="1"/>
  <c r="D43" i="6" s="1"/>
  <c r="F28" i="6"/>
  <c r="H28" i="6" s="1"/>
  <c r="D28" i="6" s="1"/>
  <c r="F38" i="6"/>
  <c r="H38" i="6" s="1"/>
  <c r="D38" i="6" s="1"/>
  <c r="F52" i="6"/>
  <c r="H52" i="6" s="1"/>
  <c r="D52" i="6" s="1"/>
  <c r="F33" i="6"/>
  <c r="H33" i="6" s="1"/>
  <c r="D33" i="6" s="1"/>
  <c r="H23" i="6"/>
  <c r="D23" i="6" s="1"/>
  <c r="F60" i="6"/>
  <c r="B81" i="4"/>
  <c r="A57" i="6" s="1"/>
  <c r="B83" i="4"/>
  <c r="A58" i="6" s="1"/>
  <c r="F20" i="6"/>
  <c r="H20" i="6" s="1"/>
  <c r="D20" i="6" s="1"/>
  <c r="G68" i="4"/>
  <c r="G37" i="4"/>
  <c r="H59" i="6"/>
  <c r="D59" i="6" s="1"/>
  <c r="C2" i="6"/>
  <c r="D68" i="4"/>
  <c r="B58" i="4"/>
  <c r="A40" i="6" s="1"/>
  <c r="B51" i="4"/>
  <c r="A34" i="6" s="1"/>
  <c r="B47" i="4"/>
  <c r="A31" i="6" s="1"/>
  <c r="D37" i="4"/>
  <c r="G43" i="4"/>
  <c r="G31" i="4"/>
  <c r="G49" i="4"/>
  <c r="D61" i="4"/>
  <c r="J51" i="6"/>
  <c r="I49" i="6"/>
  <c r="I45" i="6"/>
  <c r="C45" i="6" s="1"/>
  <c r="I43" i="6"/>
  <c r="I40" i="6"/>
  <c r="C40" i="6" s="1"/>
  <c r="I38" i="6"/>
  <c r="I35" i="6"/>
  <c r="C35" i="6" s="1"/>
  <c r="I33" i="6"/>
  <c r="I30" i="6"/>
  <c r="C30" i="6" s="1"/>
  <c r="I28" i="6"/>
  <c r="I25" i="6"/>
  <c r="C25" i="6" s="1"/>
  <c r="I23" i="6"/>
  <c r="I20" i="6"/>
  <c r="I17" i="6"/>
  <c r="C17" i="6" s="1"/>
  <c r="I15" i="6"/>
  <c r="I12" i="6"/>
  <c r="C12" i="6" s="1"/>
  <c r="I10" i="6"/>
  <c r="I8" i="6"/>
  <c r="I6" i="6"/>
  <c r="C6" i="6" s="1"/>
  <c r="I4" i="6"/>
  <c r="C4" i="5"/>
  <c r="F64" i="6" s="1"/>
  <c r="C64" i="6" s="1"/>
  <c r="I63" i="6"/>
  <c r="I61" i="6"/>
  <c r="C61" i="6" s="1"/>
  <c r="J59" i="6"/>
  <c r="J57" i="6"/>
  <c r="J54" i="6"/>
  <c r="J52" i="6"/>
  <c r="I50" i="6"/>
  <c r="I48" i="6"/>
  <c r="I44" i="6"/>
  <c r="C44" i="6" s="1"/>
  <c r="I41" i="6"/>
  <c r="C41" i="6" s="1"/>
  <c r="I39" i="6"/>
  <c r="I36" i="6"/>
  <c r="C36" i="6" s="1"/>
  <c r="I34" i="6"/>
  <c r="C34" i="6" s="1"/>
  <c r="I31" i="6"/>
  <c r="C31" i="6" s="1"/>
  <c r="I29" i="6"/>
  <c r="C29" i="6" s="1"/>
  <c r="I26" i="6"/>
  <c r="C26" i="6" s="1"/>
  <c r="I24" i="6"/>
  <c r="C24" i="6" s="1"/>
  <c r="I21" i="6"/>
  <c r="C21" i="6" s="1"/>
  <c r="I18" i="6"/>
  <c r="C18" i="6" s="1"/>
  <c r="I16" i="6"/>
  <c r="C16" i="6" s="1"/>
  <c r="I13" i="6"/>
  <c r="C13" i="6" s="1"/>
  <c r="I11" i="6"/>
  <c r="C11" i="6" s="1"/>
  <c r="I9" i="6"/>
  <c r="C9" i="6" s="1"/>
  <c r="I7" i="6"/>
  <c r="C7" i="6" s="1"/>
  <c r="I5" i="6"/>
  <c r="C5" i="6" s="1"/>
  <c r="E4" i="5"/>
  <c r="E4" i="8"/>
  <c r="I62" i="6"/>
  <c r="L60" i="6"/>
  <c r="I59" i="6"/>
  <c r="C59" i="6" s="1"/>
  <c r="I57" i="6"/>
  <c r="I54" i="6"/>
  <c r="I52" i="6"/>
  <c r="J49" i="6"/>
  <c r="I46" i="6"/>
  <c r="C46" i="6" s="1"/>
  <c r="J43" i="6"/>
  <c r="J40" i="6"/>
  <c r="J38" i="6"/>
  <c r="J35" i="6"/>
  <c r="J33" i="6"/>
  <c r="J30" i="6"/>
  <c r="J28" i="6"/>
  <c r="J25" i="6"/>
  <c r="J23" i="6"/>
  <c r="J20" i="6"/>
  <c r="J17" i="6"/>
  <c r="J15" i="6"/>
  <c r="J12" i="6"/>
  <c r="J10" i="6"/>
  <c r="J8" i="6"/>
  <c r="J6" i="6"/>
  <c r="J4" i="6"/>
  <c r="B53" i="4"/>
  <c r="A36" i="6" s="1"/>
  <c r="A26" i="6"/>
  <c r="B75" i="4"/>
  <c r="A53" i="6" s="1"/>
  <c r="B59" i="4"/>
  <c r="A41" i="6" s="1"/>
  <c r="B63" i="4"/>
  <c r="A44" i="6" s="1"/>
  <c r="B57" i="4"/>
  <c r="A39" i="6" s="1"/>
  <c r="A23" i="6"/>
  <c r="X6" i="5"/>
  <c r="B52" i="4"/>
  <c r="A35" i="6" s="1"/>
  <c r="D43" i="4"/>
  <c r="B74" i="4"/>
  <c r="A52" i="6" s="1"/>
  <c r="B44" i="4"/>
  <c r="A28" i="6" s="1"/>
  <c r="D49" i="4"/>
  <c r="A25" i="6"/>
  <c r="B46" i="4"/>
  <c r="A30" i="6" s="1"/>
  <c r="D31" i="4"/>
  <c r="B56" i="4"/>
  <c r="A38" i="6" s="1"/>
  <c r="B50" i="4"/>
  <c r="A33" i="6" s="1"/>
  <c r="C4" i="6" l="1"/>
  <c r="C23" i="6"/>
  <c r="C33" i="6"/>
  <c r="C43" i="6"/>
  <c r="C15" i="6"/>
  <c r="C28" i="6"/>
  <c r="C38" i="6"/>
  <c r="C39" i="6"/>
  <c r="G64" i="6" a="1"/>
  <c r="G64" i="6" s="1"/>
  <c r="H64" i="6" s="1"/>
  <c r="C10" i="6"/>
  <c r="C20" i="6"/>
  <c r="F53" i="6"/>
  <c r="H53" i="6" s="1"/>
  <c r="F49" i="6"/>
  <c r="F55" i="6"/>
  <c r="H55" i="6" s="1"/>
  <c r="F57" i="6"/>
  <c r="H57" i="6" s="1"/>
  <c r="D57" i="6" s="1"/>
  <c r="F58" i="6"/>
  <c r="H58" i="6" s="1"/>
  <c r="F54" i="6"/>
  <c r="H54" i="6" s="1"/>
  <c r="D54" i="6" s="1"/>
  <c r="H48" i="6"/>
  <c r="H60" i="6"/>
  <c r="B2" i="6"/>
  <c r="C52" i="6"/>
  <c r="C8" i="6"/>
  <c r="C57" i="6" l="1"/>
  <c r="D48" i="6"/>
  <c r="C48" i="6"/>
  <c r="D55" i="6"/>
  <c r="C55" i="6"/>
  <c r="C54" i="6"/>
  <c r="H49" i="6"/>
  <c r="F50" i="6"/>
  <c r="H50" i="6" s="1"/>
  <c r="D60" i="6"/>
  <c r="C60" i="6"/>
  <c r="D58" i="6"/>
  <c r="C58" i="6"/>
  <c r="D53" i="6"/>
  <c r="C53" i="6"/>
  <c r="H65" i="6"/>
  <c r="D2" i="6" s="1"/>
  <c r="D49" i="6" l="1"/>
  <c r="C49" i="6"/>
  <c r="D50" i="6"/>
  <c r="C50" i="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<sst xmlns="http://schemas.openxmlformats.org/spreadsheetml/2006/main" count="15100" uniqueCount="12831">
  <si>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</si>
  <si>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</si>
  <si>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</si>
  <si>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</si>
  <si>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</si>
  <si>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</si>
  <si>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</si>
  <si>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</si>
  <si>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</si>
  <si>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</si>
  <si>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</si>
  <si>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</si>
  <si>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</si>
  <si>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</si>
  <si>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</si>
  <si>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</si>
  <si>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</si>
  <si>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</si>
  <si>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</si>
  <si>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</si>
  <si>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</si>
  <si>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</si>
  <si>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</si>
  <si>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</si>
  <si>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</si>
  <si>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</si>
  <si>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</si>
  <si>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</si>
  <si>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</si>
  <si>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</si>
  <si>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</si>
  <si>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</si>
  <si>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</si>
  <si>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</si>
  <si>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</si>
  <si>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</si>
  <si>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</si>
  <si>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</si>
  <si>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</si>
  <si>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</si>
  <si>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</si>
  <si>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</si>
  <si>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</si>
  <si>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</si>
  <si>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</si>
  <si>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</si>
  <si>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</si>
  <si>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</si>
  <si>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</si>
  <si>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</si>
  <si>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</si>
  <si>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</si>
  <si>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</si>
  <si>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</si>
  <si>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</si>
  <si>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</si>
  <si>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</si>
  <si>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</si>
  <si>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</si>
  <si>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</si>
  <si>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</si>
  <si>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</si>
  <si>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</si>
  <si>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</si>
  <si>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</si>
  <si>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</si>
  <si>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</si>
  <si>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</si>
  <si>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</si>
  <si>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</si>
  <si>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</si>
  <si>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</si>
  <si>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</si>
  <si>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</si>
  <si>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</si>
  <si>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</si>
  <si>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</si>
  <si>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</si>
  <si>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</si>
  <si>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</si>
  <si>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</si>
  <si>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</si>
  <si>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</si>
  <si>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</si>
  <si>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</si>
  <si>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</si>
  <si>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</si>
  <si>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</si>
  <si>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</si>
  <si>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</si>
  <si>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</si>
  <si>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</si>
  <si>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</si>
  <si>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</si>
  <si>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</si>
  <si>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</si>
  <si>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</si>
  <si>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</si>
  <si>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</si>
  <si>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</si>
  <si>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</si>
  <si>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</si>
  <si>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</si>
  <si>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</si>
  <si>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</si>
  <si>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</si>
  <si>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</si>
  <si>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</si>
  <si>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</si>
  <si>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</si>
  <si>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</si>
  <si>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</si>
  <si>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</si>
  <si>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</si>
  <si>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</si>
  <si>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</si>
  <si>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</si>
  <si>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</si>
  <si>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</si>
  <si>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</si>
  <si>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</si>
  <si>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</si>
  <si>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</si>
  <si>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</si>
  <si>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</si>
  <si>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</si>
  <si>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</si>
  <si>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</si>
  <si>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</si>
  <si>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</si>
  <si>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</si>
  <si>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</si>
  <si>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</si>
  <si>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</si>
  <si>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</si>
  <si>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</si>
  <si>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</si>
  <si>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</si>
  <si>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</si>
  <si>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</si>
  <si>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</si>
  <si>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</si>
  <si>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</si>
  <si>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</si>
  <si>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</si>
  <si>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</si>
  <si>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</si>
  <si>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</si>
  <si>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</si>
  <si>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</si>
  <si>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</si>
  <si>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</si>
  <si>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</si>
  <si>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</si>
  <si>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</si>
  <si>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</si>
  <si>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</si>
  <si>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</si>
  <si>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</si>
  <si>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</si>
  <si>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</si>
  <si>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</si>
  <si>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</si>
  <si>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</si>
  <si>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</si>
  <si>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</si>
  <si>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</si>
  <si>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</si>
  <si>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</si>
  <si>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</si>
  <si>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</si>
  <si>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</si>
  <si>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</si>
  <si>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</si>
  <si>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</si>
  <si>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</si>
  <si>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</si>
  <si>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</si>
  <si>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</si>
  <si>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</si>
  <si>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</si>
  <si>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</si>
  <si>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</si>
  <si>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</si>
  <si>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</si>
  <si>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</si>
  <si>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</si>
  <si>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</si>
  <si>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</si>
  <si>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</si>
  <si>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</si>
  <si>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</si>
  <si>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</si>
  <si>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</si>
  <si>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</si>
  <si>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</si>
  <si>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</si>
  <si>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</si>
  <si>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</si>
  <si>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</si>
  <si>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</si>
  <si>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</si>
  <si>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</si>
  <si>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</si>
  <si>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</si>
  <si>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</si>
  <si>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</si>
  <si>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</si>
  <si>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</si>
  <si>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</si>
  <si>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</si>
  <si>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</si>
  <si>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</si>
  <si>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</si>
  <si>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</si>
  <si>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</si>
  <si>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</si>
  <si>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</si>
  <si>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</si>
  <si>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</si>
  <si>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</si>
  <si>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</si>
  <si>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</si>
  <si>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</si>
  <si>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</si>
  <si>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</si>
  <si>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</si>
  <si>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</si>
  <si>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</si>
  <si>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</si>
  <si>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</si>
  <si>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</si>
  <si>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</si>
  <si>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</si>
  <si>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</si>
  <si>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</si>
  <si>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</si>
  <si>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</si>
  <si>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</si>
  <si>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</si>
  <si>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</si>
  <si>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</si>
  <si>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</si>
  <si>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</si>
  <si>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</si>
  <si>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</si>
  <si>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</si>
  <si>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</si>
  <si>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</si>
  <si>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</si>
  <si>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</si>
  <si>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</si>
  <si>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</si>
  <si>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</si>
  <si>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</si>
  <si>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</si>
  <si>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</si>
  <si>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</si>
  <si>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</si>
  <si>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</si>
  <si>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</si>
  <si>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</si>
  <si>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</si>
  <si>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</si>
  <si>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</si>
  <si>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</si>
  <si>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</si>
  <si>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</si>
  <si>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</si>
  <si>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</si>
  <si>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</si>
  <si>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</si>
  <si>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</si>
  <si>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</si>
  <si>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</si>
  <si>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</si>
  <si>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</si>
  <si>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</si>
  <si>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</si>
  <si>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</si>
  <si>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</si>
  <si>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</si>
  <si>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</si>
  <si>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</si>
  <si>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</si>
  <si>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</si>
  <si>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</si>
  <si>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</si>
  <si>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</si>
  <si>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</si>
  <si>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</si>
  <si>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</si>
  <si>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</si>
  <si>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</si>
  <si>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</si>
  <si>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</si>
  <si>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</si>
  <si>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</si>
  <si>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</si>
  <si>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</si>
  <si>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</si>
  <si>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</si>
  <si>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</si>
  <si>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</si>
  <si>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</si>
  <si>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</si>
  <si>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</si>
  <si>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</si>
  <si>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</si>
  <si>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</si>
  <si>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</si>
  <si>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</si>
  <si>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</si>
  <si>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</si>
  <si>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</si>
  <si>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</si>
  <si>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</si>
  <si>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</si>
  <si>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</si>
  <si>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</si>
  <si>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</si>
  <si>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</si>
  <si>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</si>
  <si>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</si>
  <si>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</si>
  <si>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</si>
  <si>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</si>
  <si>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</si>
  <si>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</si>
  <si>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</si>
  <si>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</si>
  <si>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</si>
  <si>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</si>
  <si>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</si>
  <si>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</si>
  <si>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</si>
  <si>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</si>
  <si>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</si>
  <si>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</si>
  <si>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</si>
  <si>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</si>
  <si>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</si>
  <si>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</si>
  <si>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</si>
  <si>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</si>
  <si>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</si>
  <si>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</si>
  <si>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</si>
  <si>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</si>
  <si>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</si>
  <si>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</si>
  <si>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</si>
  <si>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</si>
  <si>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</si>
  <si>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</si>
  <si>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</si>
  <si>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</si>
  <si>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</si>
  <si>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</si>
  <si>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</si>
  <si>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</si>
  <si>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</si>
  <si>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</si>
  <si>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</si>
  <si>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</si>
  <si>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</si>
  <si>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</si>
  <si>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</si>
  <si>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</si>
  <si>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</si>
  <si>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</si>
  <si>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</si>
  <si>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</si>
  <si>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</si>
  <si>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</si>
  <si>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</si>
  <si>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</si>
  <si>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</si>
  <si>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</si>
  <si>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</si>
  <si>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</si>
  <si>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</si>
  <si>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</si>
  <si>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</si>
  <si>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</si>
  <si>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</si>
  <si>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</si>
  <si>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</si>
  <si>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</si>
  <si>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</si>
  <si>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</si>
  <si>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</si>
  <si>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</si>
  <si>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</si>
  <si>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</si>
  <si>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</si>
  <si>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</si>
  <si>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</si>
  <si>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</si>
  <si>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</si>
  <si>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</si>
  <si>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</si>
  <si>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</si>
  <si>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</si>
  <si>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</si>
  <si>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</si>
  <si>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</si>
  <si>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</si>
  <si>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</si>
  <si>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</si>
  <si>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</si>
  <si>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</si>
  <si>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</si>
  <si>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</si>
  <si>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</si>
  <si>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</si>
  <si>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</si>
  <si>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</si>
  <si>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</si>
  <si>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</si>
  <si>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</si>
  <si>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</si>
  <si>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</si>
  <si>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</si>
  <si>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</si>
  <si>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</si>
  <si>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</si>
  <si>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</si>
  <si>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</si>
  <si>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</si>
  <si>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</si>
  <si>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</si>
  <si>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</si>
  <si>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</si>
  <si>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</si>
  <si>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</si>
  <si>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</si>
  <si>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</si>
  <si>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</si>
  <si>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</si>
  <si>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</si>
  <si>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</si>
  <si>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</si>
  <si>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</si>
  <si>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</si>
  <si>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</si>
  <si>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</si>
  <si>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</si>
  <si>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</si>
  <si>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</si>
  <si>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</si>
  <si>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</si>
  <si>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</si>
  <si>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</si>
  <si>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</si>
  <si>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</si>
  <si>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</si>
  <si>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</si>
  <si>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</si>
  <si>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</si>
  <si>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</si>
  <si>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</si>
  <si>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</si>
  <si>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</si>
  <si>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</si>
  <si>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</si>
  <si>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</si>
  <si>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</si>
  <si>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</si>
  <si>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</si>
  <si>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</si>
  <si>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</si>
  <si>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</si>
  <si>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</si>
  <si>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</si>
  <si>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</si>
  <si>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</si>
  <si>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</si>
  <si>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</si>
  <si>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</si>
  <si>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</si>
  <si>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</si>
  <si>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</si>
  <si>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</si>
  <si>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</si>
  <si>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</si>
  <si>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</si>
  <si>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</si>
  <si>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</si>
  <si>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</si>
  <si>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</si>
  <si>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</si>
  <si>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</si>
  <si>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</si>
  <si>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</si>
  <si>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</si>
  <si>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</si>
  <si>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</si>
  <si>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</si>
  <si>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</si>
  <si>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</si>
  <si>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</si>
  <si>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</si>
  <si>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</si>
  <si>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</si>
  <si>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</si>
  <si>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</si>
  <si>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</si>
  <si>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</si>
  <si>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</si>
  <si>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</si>
  <si>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</si>
  <si>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</si>
  <si>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</si>
  <si>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</si>
  <si>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</si>
  <si>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</si>
  <si>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</si>
  <si>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</si>
  <si>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</si>
  <si>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</si>
  <si>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</si>
  <si>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</si>
  <si>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</si>
  <si>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</si>
  <si>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</si>
  <si>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</si>
  <si>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</si>
  <si>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</si>
  <si>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</si>
  <si>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</si>
  <si>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</si>
  <si>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</si>
  <si>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</si>
  <si>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</si>
  <si>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</si>
  <si>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</si>
  <si>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</si>
  <si>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</si>
  <si>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</si>
  <si>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</si>
  <si>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</si>
  <si>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</si>
  <si>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</si>
  <si>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</si>
  <si>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</si>
  <si>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</si>
  <si>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</si>
  <si>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</si>
  <si>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</si>
  <si>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</si>
  <si>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</si>
  <si>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</si>
  <si>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</si>
  <si>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</si>
  <si>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</si>
  <si>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</si>
  <si>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</si>
  <si>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</si>
  <si>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</si>
  <si>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</si>
  <si>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</si>
  <si>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</si>
  <si>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</si>
  <si>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</si>
  <si>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</si>
  <si>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</si>
  <si>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</si>
  <si>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</si>
  <si>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</si>
  <si>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</si>
  <si>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</si>
  <si>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</si>
  <si>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</si>
  <si>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</si>
  <si>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</si>
  <si>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</si>
  <si>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</si>
  <si>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</si>
  <si>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</si>
  <si>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</si>
  <si>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</si>
  <si>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</si>
  <si>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</si>
  <si>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</si>
  <si>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</si>
  <si>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</si>
  <si>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</si>
  <si>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</si>
  <si>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</si>
  <si>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</si>
  <si>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</si>
  <si>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</si>
  <si>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</si>
  <si>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</si>
  <si>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</si>
  <si>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</si>
  <si>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</si>
  <si>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</si>
  <si>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</si>
  <si>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</si>
  <si>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</si>
  <si>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</si>
  <si>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</si>
  <si>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</si>
  <si>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</si>
  <si>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</si>
  <si>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</si>
  <si>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</si>
  <si>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</si>
  <si>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</si>
  <si>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</si>
  <si>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</si>
  <si>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</si>
  <si>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</si>
  <si>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</si>
  <si>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</si>
  <si>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</si>
  <si>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</si>
  <si>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</si>
  <si>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</si>
  <si>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</si>
  <si>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</si>
  <si>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</si>
  <si>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</si>
  <si>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</si>
  <si>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</si>
  <si>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</si>
  <si>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</si>
  <si>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</si>
  <si>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</si>
  <si>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</si>
  <si>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</si>
  <si>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</si>
  <si>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</si>
  <si>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</si>
  <si>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</si>
  <si>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</si>
  <si>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</si>
  <si>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</si>
  <si>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</si>
  <si>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</si>
  <si>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</si>
  <si>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</si>
  <si>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</si>
  <si>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</si>
  <si>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</si>
  <si>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</si>
  <si>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</si>
  <si>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</si>
  <si>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</si>
  <si>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</si>
  <si>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</si>
  <si>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</si>
  <si>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</si>
  <si>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</si>
  <si>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</si>
  <si>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</si>
  <si>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</si>
  <si>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</si>
  <si>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</si>
  <si>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</si>
  <si>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</si>
  <si>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</si>
  <si>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</si>
  <si>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</si>
  <si>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</si>
  <si>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</si>
  <si>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</si>
  <si>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</si>
  <si>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</si>
  <si>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</si>
  <si>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</si>
  <si>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</si>
  <si>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</si>
  <si>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</si>
  <si>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</si>
  <si>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</si>
  <si>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</si>
  <si>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</si>
  <si>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</si>
  <si>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</si>
  <si>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</si>
  <si>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</si>
  <si>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</si>
  <si>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</si>
  <si>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</si>
  <si>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</si>
  <si>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</si>
  <si>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</si>
  <si>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</si>
  <si>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</si>
  <si>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</si>
  <si>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</si>
  <si>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</si>
  <si>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</si>
  <si>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</si>
  <si>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</si>
  <si>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</si>
  <si>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</si>
  <si>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</si>
  <si>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</si>
  <si>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</si>
  <si>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</si>
  <si>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</si>
  <si>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</si>
  <si>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</si>
  <si>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</si>
  <si>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</si>
  <si>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</si>
  <si>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</si>
  <si>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</si>
  <si>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</si>
  <si>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</si>
  <si>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</si>
  <si>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</si>
  <si>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</si>
  <si>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</si>
  <si>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</si>
  <si>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</si>
  <si>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</si>
  <si>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</si>
  <si>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</si>
  <si>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</si>
  <si>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</si>
  <si>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</si>
  <si>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</si>
  <si>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</si>
  <si>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</si>
  <si>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</si>
  <si>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</si>
  <si>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</si>
  <si>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</si>
  <si>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</si>
  <si>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</si>
  <si>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</si>
  <si>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</si>
  <si>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</si>
  <si>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</si>
  <si>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</si>
  <si>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</si>
  <si>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</si>
  <si>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</si>
  <si>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</si>
  <si>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</si>
  <si>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</si>
  <si>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</si>
  <si>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</si>
  <si>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</si>
  <si>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</si>
  <si>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</si>
  <si>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</si>
  <si>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</si>
  <si>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</si>
  <si>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</si>
  <si>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</si>
  <si>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</si>
  <si>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</si>
  <si>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</si>
  <si>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</si>
  <si>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</si>
  <si>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</si>
  <si>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</si>
  <si>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</si>
  <si>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</si>
  <si>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</si>
  <si>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</si>
  <si>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</si>
  <si>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</si>
  <si>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</si>
  <si>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</si>
  <si>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</si>
  <si>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</si>
  <si>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</si>
  <si>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</si>
  <si>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</si>
  <si>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</si>
  <si>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</si>
  <si>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</si>
  <si>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</si>
  <si>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</si>
  <si>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</si>
  <si>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</si>
  <si>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</si>
  <si>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</si>
  <si>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</si>
  <si>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</si>
  <si>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</si>
  <si>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</si>
  <si>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</si>
  <si>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</si>
  <si>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</si>
  <si>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</si>
  <si>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</si>
  <si>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</si>
  <si>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</si>
  <si>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</si>
  <si>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</si>
  <si>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</si>
  <si>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</si>
  <si>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</si>
  <si>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</si>
  <si>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</si>
  <si>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</si>
  <si>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</si>
  <si>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</si>
  <si>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</si>
  <si>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</si>
  <si>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</si>
  <si>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</si>
  <si>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</si>
  <si>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</si>
  <si>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</si>
  <si>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</si>
  <si>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</si>
  <si>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</si>
  <si>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</si>
  <si>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</si>
  <si>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</si>
  <si>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</si>
  <si>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</si>
  <si>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</si>
  <si>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</si>
  <si>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</si>
  <si>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</si>
  <si>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</si>
  <si>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</si>
  <si>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</si>
  <si>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</si>
  <si>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</si>
  <si>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</si>
  <si>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</si>
  <si>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</si>
  <si>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</si>
  <si>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</si>
  <si>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</si>
  <si>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</si>
  <si>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</si>
  <si>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</si>
  <si>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</si>
  <si>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</si>
  <si>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</si>
  <si>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</si>
  <si>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</si>
  <si>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</si>
  <si>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</si>
  <si>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</si>
  <si>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</si>
  <si>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</si>
  <si>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</si>
  <si>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</si>
  <si>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</si>
  <si>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</si>
  <si>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</si>
  <si>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</si>
  <si>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</si>
  <si>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</si>
  <si>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</si>
  <si>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</si>
  <si>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</si>
  <si>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</si>
  <si>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</si>
  <si>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</si>
  <si>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</si>
  <si>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</si>
  <si>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</si>
  <si>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</si>
  <si>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</si>
  <si>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</si>
  <si>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</si>
  <si>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</si>
  <si>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</si>
  <si>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</si>
  <si>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</si>
  <si>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</si>
  <si>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</si>
  <si>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</si>
  <si>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</si>
  <si>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</si>
  <si>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</si>
  <si>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</si>
  <si>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</si>
  <si>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</si>
  <si>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</si>
  <si>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</si>
  <si>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</si>
  <si>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</si>
  <si>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</si>
  <si>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</si>
  <si>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</si>
  <si>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</si>
  <si>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</si>
  <si>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</si>
  <si>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</si>
  <si>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</si>
  <si>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</si>
  <si>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</si>
  <si>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</si>
  <si>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</si>
  <si>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</si>
  <si>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</si>
  <si>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</si>
  <si>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</si>
  <si>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</si>
  <si>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</si>
  <si>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</si>
  <si>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</si>
  <si>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</si>
  <si>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</si>
  <si>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</si>
  <si>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</si>
  <si>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</si>
  <si>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</si>
  <si>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</si>
  <si>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</si>
  <si>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</si>
  <si>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</si>
  <si>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</si>
  <si>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</si>
  <si>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</si>
  <si>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</si>
  <si>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</si>
  <si>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</si>
  <si>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</si>
  <si>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</si>
  <si>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</si>
  <si>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</si>
  <si>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</si>
  <si>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</si>
  <si>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</si>
  <si>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</si>
  <si>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</si>
  <si>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</si>
  <si>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</si>
  <si>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</si>
  <si>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</si>
  <si>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</si>
  <si>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</si>
  <si>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</si>
  <si>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</si>
  <si>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</si>
  <si>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</si>
  <si>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</si>
  <si>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</si>
  <si>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</si>
  <si>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</si>
  <si>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</si>
  <si>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</si>
  <si>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</si>
  <si>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</si>
  <si>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</si>
  <si>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</si>
  <si>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</si>
  <si>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</si>
  <si>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</si>
  <si>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</si>
  <si>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</si>
  <si>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</si>
  <si>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</si>
  <si>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</si>
  <si>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</si>
  <si>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</si>
  <si>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</si>
  <si>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</si>
  <si>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</si>
  <si>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</si>
  <si>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</si>
  <si>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</si>
  <si>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</si>
  <si>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</si>
  <si>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</si>
  <si>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</si>
  <si>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</si>
  <si>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</si>
  <si>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</si>
  <si>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</si>
  <si>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</si>
  <si>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</si>
  <si>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</si>
  <si>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</si>
  <si>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</si>
  <si>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</si>
  <si>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</si>
  <si>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</si>
  <si>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</si>
  <si>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</si>
  <si>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</si>
  <si>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</si>
  <si>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</si>
  <si>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</si>
  <si>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</si>
  <si>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</si>
  <si>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</si>
  <si>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</si>
  <si>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</si>
  <si>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</si>
  <si>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</si>
  <si>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</si>
  <si>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</si>
  <si>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</si>
  <si>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</si>
  <si>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</si>
  <si>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</si>
  <si>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</si>
  <si>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</si>
  <si>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</si>
  <si>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</si>
  <si>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</si>
  <si>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</si>
  <si>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</si>
  <si>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</si>
  <si>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</si>
  <si>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</si>
  <si>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</si>
  <si>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</si>
  <si>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</si>
  <si>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</si>
  <si>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</si>
  <si>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</si>
  <si>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</si>
  <si>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</si>
  <si>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</si>
  <si>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</si>
  <si>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</si>
  <si>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</si>
  <si>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</si>
  <si>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</si>
  <si>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</si>
  <si>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</si>
  <si>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</si>
  <si>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</si>
  <si>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</si>
  <si>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</si>
  <si>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</si>
  <si>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</si>
  <si>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</si>
  <si>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</si>
  <si>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</si>
  <si>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</si>
  <si>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</si>
  <si>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</si>
  <si>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</si>
  <si>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</si>
  <si>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</si>
  <si>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</si>
  <si>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</si>
  <si>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</si>
  <si>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</si>
  <si>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</si>
  <si>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</si>
  <si>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</si>
  <si>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</si>
  <si>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</si>
  <si>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</si>
  <si>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</si>
  <si>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</si>
  <si>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</si>
  <si>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</si>
  <si>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</si>
  <si>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</si>
  <si>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</si>
  <si>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</si>
  <si>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</si>
  <si>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</si>
  <si>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</si>
  <si>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</si>
  <si>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</si>
  <si>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</si>
  <si>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</si>
  <si>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</si>
  <si>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</si>
  <si>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</si>
  <si>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</si>
  <si>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</si>
  <si>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</si>
  <si>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</si>
  <si>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</si>
  <si>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</si>
  <si>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</si>
  <si>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</si>
  <si>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</si>
  <si>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</si>
  <si>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</si>
  <si>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</si>
  <si>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</si>
  <si>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</si>
  <si>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</si>
  <si>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</si>
  <si>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</si>
  <si>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</si>
  <si>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</si>
  <si>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</si>
  <si>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</si>
  <si>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</si>
  <si>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</si>
  <si>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</si>
  <si>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</si>
  <si>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</si>
  <si>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</si>
  <si>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</si>
  <si>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</si>
  <si>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</si>
  <si>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</si>
  <si>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</si>
  <si>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</si>
  <si>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</si>
  <si>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</si>
  <si>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</si>
  <si>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</si>
  <si>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</si>
  <si>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</si>
  <si>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</si>
  <si>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</si>
  <si>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</si>
  <si>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</si>
  <si>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</si>
  <si>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</si>
  <si>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</si>
  <si>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</si>
  <si>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</si>
  <si>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</si>
  <si>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</si>
  <si>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</si>
  <si>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</si>
  <si>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</si>
  <si>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</si>
  <si>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</si>
  <si>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</si>
  <si>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</si>
  <si>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</si>
  <si>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</si>
  <si>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</si>
  <si>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</si>
  <si>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</si>
  <si>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</si>
  <si>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</si>
  <si>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</si>
  <si>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</si>
  <si>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</si>
  <si>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</si>
  <si>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</si>
  <si>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</si>
  <si>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</si>
  <si>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</si>
  <si>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</si>
  <si>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</si>
  <si>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</si>
  <si>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</si>
  <si>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</si>
  <si>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</si>
  <si>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</si>
  <si>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</si>
  <si>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</si>
  <si>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</si>
  <si>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</si>
  <si>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</si>
  <si>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</si>
  <si>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</si>
  <si>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</si>
  <si>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</si>
  <si>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</si>
  <si>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</si>
  <si>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</si>
  <si>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</si>
  <si>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</si>
  <si>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</si>
  <si>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</si>
  <si>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</si>
  <si>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</si>
  <si>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</si>
  <si>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</si>
  <si>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</si>
  <si>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</si>
  <si>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</si>
  <si>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</si>
  <si>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</si>
  <si>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</si>
  <si>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</si>
  <si>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</si>
  <si>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</si>
  <si>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</si>
  <si>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</si>
  <si>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</si>
  <si>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</si>
  <si>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</si>
  <si>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</si>
  <si>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</si>
  <si>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</si>
  <si>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</si>
  <si>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</si>
  <si>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</si>
  <si>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</si>
  <si>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</si>
  <si>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</si>
  <si>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</si>
  <si>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</si>
  <si>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</si>
  <si>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</si>
  <si>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</si>
  <si>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</si>
  <si>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</si>
  <si>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</si>
  <si>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</si>
  <si>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</si>
  <si>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</si>
  <si>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</si>
  <si>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</si>
  <si>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</si>
  <si>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</si>
  <si>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</si>
  <si>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</si>
  <si>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</si>
  <si>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</si>
  <si>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</si>
  <si>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</si>
  <si>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</si>
  <si>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</si>
  <si>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</si>
  <si>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</si>
  <si>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</si>
  <si>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</si>
  <si>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</si>
  <si>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</si>
  <si>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</si>
  <si>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</si>
  <si>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</si>
  <si>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</si>
  <si>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</si>
  <si>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</si>
  <si>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</si>
  <si>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</si>
  <si>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</si>
  <si>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</si>
  <si>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</si>
  <si>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</si>
  <si>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</si>
  <si>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</si>
  <si>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</si>
  <si>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</si>
  <si>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</si>
  <si>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</si>
  <si>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</si>
  <si>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</si>
  <si>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</si>
  <si>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</si>
  <si>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</si>
  <si>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</si>
  <si>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</si>
  <si>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</si>
  <si>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</si>
  <si>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</si>
  <si>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</si>
  <si>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</si>
  <si>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</si>
  <si>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</si>
  <si>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</si>
  <si>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</si>
  <si>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</si>
  <si>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</si>
  <si>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</si>
  <si>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</si>
  <si>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</si>
  <si>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</si>
  <si>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</si>
  <si>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</si>
  <si>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</si>
  <si>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</si>
  <si>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</si>
  <si>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</si>
  <si>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</si>
  <si>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</si>
  <si>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</si>
  <si>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</si>
  <si>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</si>
  <si>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</si>
  <si>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</si>
  <si>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</si>
  <si>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</si>
  <si>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</si>
  <si>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</si>
  <si>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</si>
  <si>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</si>
  <si>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</si>
  <si>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</si>
  <si>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</si>
  <si>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</si>
  <si>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</si>
  <si>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</si>
  <si>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</si>
  <si>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</si>
  <si>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</si>
  <si>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</si>
  <si>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</si>
  <si>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</si>
  <si>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</si>
  <si>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</si>
  <si>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</si>
  <si>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</si>
  <si>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</si>
  <si>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</si>
  <si>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</si>
  <si>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</si>
  <si>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</si>
  <si>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</si>
  <si>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</si>
  <si>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</si>
  <si>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</si>
  <si>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</si>
  <si>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</si>
  <si>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</si>
  <si>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</si>
  <si>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</si>
  <si>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</si>
  <si>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</si>
  <si>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</si>
  <si>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</si>
  <si>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</si>
  <si>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</si>
  <si>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</si>
  <si>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</si>
  <si>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</si>
  <si>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</si>
  <si>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</si>
  <si>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</si>
  <si>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</si>
  <si>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</si>
  <si>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</si>
  <si>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</si>
  <si>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</si>
  <si>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</si>
  <si>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</si>
  <si>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</si>
  <si>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</si>
  <si>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</si>
  <si>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</si>
  <si>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</si>
  <si>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</si>
  <si>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</si>
  <si>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</si>
  <si>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</si>
  <si>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</si>
  <si>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</si>
  <si>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</si>
  <si>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</si>
  <si>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</si>
  <si>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</si>
  <si>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</si>
  <si>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</si>
  <si>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</si>
  <si>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</si>
  <si>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</si>
  <si>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</si>
  <si>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</si>
  <si>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</si>
  <si>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</si>
  <si>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</si>
  <si>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</si>
  <si>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</si>
  <si>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</si>
  <si>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</si>
  <si>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</si>
  <si>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</si>
  <si>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</si>
  <si>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</si>
  <si>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</si>
  <si>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</si>
  <si>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</si>
  <si>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</si>
  <si>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</si>
  <si>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</si>
  <si>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</si>
  <si>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</si>
  <si>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</si>
  <si>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</si>
  <si>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</si>
  <si>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</si>
  <si>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</si>
  <si>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</si>
  <si>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</si>
  <si>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</si>
  <si>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</si>
  <si>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</si>
  <si>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</si>
  <si>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</si>
  <si>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</si>
  <si>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</si>
  <si>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</si>
  <si>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</si>
  <si>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</si>
  <si>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</si>
  <si>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</si>
  <si>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</si>
  <si>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</si>
  <si>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</si>
  <si>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</si>
  <si>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</si>
  <si>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</si>
  <si>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</si>
  <si>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</si>
  <si>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</si>
  <si>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</si>
  <si>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</si>
  <si>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</si>
  <si>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</si>
  <si>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</si>
  <si>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</si>
  <si>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</si>
  <si>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</si>
  <si>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</si>
  <si>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</si>
  <si>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</si>
  <si>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</si>
  <si>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</si>
  <si>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</si>
  <si>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</si>
  <si>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</si>
  <si>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</si>
  <si>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</si>
  <si>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</si>
  <si>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</si>
  <si>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</si>
  <si>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</si>
  <si>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</si>
  <si>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</si>
  <si>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</si>
  <si>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</si>
  <si>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</si>
  <si>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</si>
  <si>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</si>
  <si>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</si>
  <si>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</si>
  <si>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</si>
  <si>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</si>
  <si>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</si>
  <si>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</si>
  <si>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</si>
  <si>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</si>
  <si>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</si>
  <si>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</si>
  <si>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</si>
  <si>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</si>
  <si>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</si>
  <si>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</si>
  <si>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</si>
  <si>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</si>
  <si>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</si>
  <si>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</si>
  <si>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</si>
  <si>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</si>
  <si>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</si>
  <si>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</si>
  <si>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</si>
  <si>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</si>
  <si>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</si>
  <si>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</si>
  <si>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</si>
  <si>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</si>
  <si>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</si>
  <si>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</si>
  <si>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</si>
  <si>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</si>
  <si>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</si>
  <si>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</si>
  <si>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</si>
  <si>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</si>
  <si>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</si>
  <si>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</si>
  <si>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</si>
  <si>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</si>
  <si>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</si>
  <si>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</si>
  <si>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</si>
  <si>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</si>
  <si>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</si>
  <si>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</si>
  <si>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</si>
  <si>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</si>
  <si>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</si>
  <si>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</si>
  <si>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</si>
  <si>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</si>
  <si>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</si>
  <si>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</si>
  <si>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</si>
  <si>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</si>
  <si>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</si>
  <si>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</si>
  <si>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</si>
  <si>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</si>
  <si>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</si>
  <si>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</si>
  <si>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</si>
  <si>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</si>
  <si>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</si>
  <si>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</si>
  <si>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</si>
  <si>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</si>
  <si>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</si>
  <si>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</si>
  <si>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</si>
  <si>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</si>
  <si>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</si>
  <si>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</si>
  <si>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</si>
  <si>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</si>
  <si>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</si>
  <si>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</si>
  <si>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</si>
  <si>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</si>
  <si>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</si>
  <si>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</si>
  <si>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</si>
  <si>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</si>
  <si>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</si>
  <si>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</si>
  <si>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</si>
  <si>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</si>
  <si>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</si>
  <si>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</si>
  <si>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</si>
  <si>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</si>
  <si>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</si>
  <si>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</si>
  <si>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</si>
  <si>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</si>
  <si>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</si>
  <si>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</si>
  <si>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</si>
  <si>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</si>
  <si>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</si>
  <si>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</si>
  <si>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</si>
  <si>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</si>
  <si>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</si>
  <si>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</si>
  <si>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</si>
  <si>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</si>
  <si>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</si>
  <si>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</si>
  <si>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</si>
  <si>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</si>
  <si>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</si>
  <si>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</si>
  <si>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</si>
  <si>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</si>
  <si>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</si>
  <si>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</si>
  <si>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</si>
  <si>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</si>
  <si>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</si>
  <si>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</si>
  <si>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</si>
  <si>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</si>
  <si>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</si>
  <si>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</si>
  <si>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</si>
  <si>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</si>
  <si>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</si>
  <si>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</si>
  <si>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</si>
  <si>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</si>
  <si>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</si>
  <si>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</si>
  <si>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</si>
  <si>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</si>
  <si>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</si>
  <si>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</si>
  <si>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</si>
  <si>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</si>
  <si>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</si>
  <si>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</si>
  <si>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</si>
  <si>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</si>
  <si>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</si>
  <si>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</si>
  <si>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</si>
  <si>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</si>
  <si>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</si>
  <si>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</si>
  <si>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</si>
  <si>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</si>
  <si>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</si>
  <si>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</si>
  <si>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</si>
  <si>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</si>
  <si>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</si>
  <si>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</si>
  <si>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</si>
  <si>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</si>
  <si>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</si>
  <si>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</si>
  <si>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</si>
  <si>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</si>
  <si>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</si>
  <si>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</si>
  <si>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</si>
  <si>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</si>
  <si>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</si>
  <si>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</si>
  <si>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</si>
  <si>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</si>
  <si>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</si>
  <si>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</si>
  <si>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</si>
  <si>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</si>
  <si>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</si>
  <si>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</si>
  <si>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</si>
  <si>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</si>
  <si>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</si>
  <si>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</si>
  <si>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</si>
  <si>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</si>
  <si>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</si>
  <si>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</si>
  <si>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</si>
  <si>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</si>
  <si>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</si>
  <si>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</si>
  <si>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</si>
  <si>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</si>
  <si>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</si>
  <si>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</si>
  <si>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</si>
  <si>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</si>
  <si>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</si>
  <si>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</si>
  <si>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</si>
  <si>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</si>
  <si>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</si>
  <si>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</si>
  <si>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</si>
  <si>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</si>
  <si>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</si>
  <si>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</si>
  <si>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</si>
  <si>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</si>
  <si>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</si>
  <si>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</si>
  <si>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</si>
  <si>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</si>
  <si>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</si>
  <si>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</si>
  <si>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</si>
  <si>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</si>
  <si>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</si>
  <si>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</si>
  <si>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</si>
  <si>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</si>
  <si>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</si>
  <si>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</si>
  <si>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</si>
  <si>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</si>
  <si>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</si>
  <si>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</si>
  <si>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</si>
  <si>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</si>
  <si>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</si>
  <si>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</si>
  <si>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</si>
  <si>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</si>
  <si>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</si>
  <si>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</si>
  <si>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</si>
  <si>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</si>
  <si>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</si>
  <si>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</si>
  <si>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</si>
  <si>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</si>
  <si>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</si>
  <si>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</si>
  <si>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</si>
  <si>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</si>
  <si>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</si>
  <si>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</si>
  <si>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</si>
  <si>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</si>
  <si>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</si>
  <si>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</si>
  <si>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</si>
  <si>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</si>
  <si>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</si>
  <si>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</si>
  <si>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</si>
  <si>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</si>
  <si>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</si>
  <si>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</si>
  <si>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</si>
  <si>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</si>
  <si>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</si>
  <si>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</si>
  <si>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</si>
  <si>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</si>
  <si>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</si>
  <si>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</si>
  <si>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</si>
  <si>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</si>
  <si>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</si>
  <si>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</si>
  <si>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</si>
  <si>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</si>
  <si>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</si>
  <si>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</si>
  <si>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</si>
  <si>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</si>
  <si>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</si>
  <si>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</si>
  <si>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</si>
  <si>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</si>
  <si>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</si>
  <si>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</si>
  <si>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</si>
  <si>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</si>
  <si>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</si>
  <si>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</si>
  <si>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</si>
  <si>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</si>
  <si>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</si>
  <si>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</si>
  <si>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</si>
  <si>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</si>
  <si>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</si>
  <si>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</si>
  <si>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</si>
  <si>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</si>
  <si>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</si>
  <si>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</si>
  <si>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</si>
  <si>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</si>
  <si>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</si>
  <si>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</si>
  <si>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</si>
  <si>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</si>
  <si>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</si>
  <si>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</si>
  <si>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</si>
  <si>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</si>
  <si>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</si>
  <si>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</si>
  <si>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</si>
  <si>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</si>
  <si>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</si>
  <si>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</si>
  <si>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</si>
  <si>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</si>
  <si>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</si>
  <si>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</si>
  <si>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</si>
  <si>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</si>
  <si>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</si>
  <si>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</si>
  <si>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</si>
  <si>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</si>
  <si>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</si>
  <si>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</si>
  <si>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</si>
  <si>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</si>
  <si>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</si>
  <si>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</si>
  <si>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</si>
  <si>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</si>
  <si>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</si>
  <si>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</si>
  <si>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</si>
  <si>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</si>
  <si>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</si>
  <si>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</si>
  <si>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</si>
  <si>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</si>
  <si>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</si>
  <si>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</si>
  <si>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</si>
  <si>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</si>
  <si>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</si>
  <si>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</si>
  <si>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</si>
  <si>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</si>
  <si>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</si>
  <si>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</si>
  <si>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</si>
  <si>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</si>
  <si>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</si>
  <si>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</si>
  <si>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</si>
  <si>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</si>
  <si>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</si>
  <si>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</si>
  <si>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</si>
  <si>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</si>
  <si>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</si>
  <si>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</si>
  <si>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</si>
  <si>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</si>
  <si>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</si>
  <si>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</si>
  <si>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</si>
  <si>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</si>
  <si>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</si>
  <si>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</si>
  <si>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</si>
  <si>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</si>
  <si>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</si>
  <si>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</si>
  <si>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</si>
  <si>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</si>
  <si>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</si>
  <si>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</si>
  <si>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</si>
  <si>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</si>
  <si>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</si>
  <si>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</si>
  <si>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</si>
  <si>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</si>
  <si>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</si>
  <si>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</si>
  <si>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</si>
  <si>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</si>
  <si>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</si>
  <si>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</si>
  <si>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</si>
  <si>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</si>
  <si>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</si>
  <si>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</si>
  <si>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</si>
  <si>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</si>
  <si>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</si>
  <si>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</si>
  <si>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</si>
  <si>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</si>
  <si>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</si>
  <si>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</si>
  <si>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</si>
  <si>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</si>
  <si>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</si>
  <si>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</si>
  <si>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</si>
  <si>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</si>
  <si>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</si>
  <si>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</si>
  <si>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</si>
  <si>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</si>
  <si>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</si>
  <si>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</si>
  <si>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</si>
  <si>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</si>
  <si>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</si>
  <si>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</si>
  <si>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</si>
  <si>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</si>
  <si>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</si>
  <si>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</si>
  <si>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</si>
  <si>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</si>
  <si>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</si>
  <si>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</si>
  <si>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</si>
  <si>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</si>
  <si>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</si>
  <si>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</si>
  <si>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</si>
  <si>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</si>
  <si>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</si>
  <si>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</si>
  <si>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</si>
  <si>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</si>
  <si>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</si>
  <si>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</si>
  <si>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</si>
  <si>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</si>
  <si>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</si>
  <si>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</si>
  <si>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</si>
  <si>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</si>
  <si>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</si>
  <si>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</si>
  <si>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</si>
  <si>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</si>
  <si>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</si>
  <si>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</si>
  <si>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</si>
  <si>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</si>
  <si>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</si>
  <si>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</si>
  <si>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</si>
  <si>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</si>
  <si>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</si>
  <si>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</si>
  <si>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</si>
  <si>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</si>
  <si>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</si>
  <si>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</si>
  <si>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</si>
  <si>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</si>
  <si>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</si>
  <si>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</si>
  <si>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</si>
  <si>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</si>
  <si>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</si>
  <si>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</si>
  <si>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</si>
  <si>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</si>
  <si>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</si>
  <si>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</si>
  <si>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</si>
  <si>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</si>
  <si>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</si>
  <si>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</si>
  <si>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</si>
  <si>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</si>
  <si>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</si>
  <si>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</si>
  <si>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</si>
  <si>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</si>
  <si>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</si>
  <si>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</si>
  <si>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</si>
  <si>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</si>
  <si>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</si>
  <si>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</si>
  <si>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</si>
  <si>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</si>
  <si>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</si>
  <si>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</si>
  <si>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</si>
  <si>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</si>
  <si>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</si>
  <si>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</si>
  <si>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</si>
  <si>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</si>
  <si>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</si>
  <si>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</si>
  <si>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</si>
  <si>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</si>
  <si>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</si>
  <si>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</si>
  <si>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</si>
  <si>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</si>
  <si>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</si>
  <si>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</si>
  <si>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</si>
  <si>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</si>
  <si>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</si>
  <si>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</si>
  <si>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</si>
  <si>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</si>
  <si>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</si>
  <si>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</si>
  <si>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</si>
  <si>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</si>
  <si>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</si>
  <si>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</si>
  <si>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</si>
  <si>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</si>
  <si>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</si>
  <si>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</si>
  <si>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</si>
  <si>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</si>
  <si>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</si>
  <si>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</si>
  <si>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</si>
  <si>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</si>
  <si>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</si>
  <si>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</si>
  <si>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</si>
  <si>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</si>
  <si>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</si>
  <si>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</si>
  <si>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</si>
  <si>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</si>
  <si>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</si>
  <si>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</si>
  <si>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</si>
  <si>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</si>
  <si>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</si>
  <si>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</si>
  <si>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</si>
  <si>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</si>
  <si>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</si>
  <si>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</si>
  <si>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</si>
  <si>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</si>
  <si>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</si>
  <si>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</si>
  <si>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</si>
  <si>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</si>
  <si>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</si>
  <si>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</si>
  <si>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</si>
  <si>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</si>
  <si>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</si>
  <si>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</si>
  <si>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</si>
  <si>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</si>
  <si>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</si>
  <si>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</si>
  <si>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</si>
  <si>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</si>
  <si>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</si>
  <si>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</si>
  <si>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</si>
  <si>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</si>
  <si>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</si>
  <si>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</si>
  <si>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</si>
  <si>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</si>
  <si>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</si>
  <si>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</si>
  <si>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</si>
  <si>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</si>
  <si>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</si>
  <si>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</si>
  <si>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</si>
  <si>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</si>
  <si>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</si>
  <si>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</si>
  <si>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</si>
  <si>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</si>
  <si>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</si>
  <si>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</si>
  <si>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</si>
  <si>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</si>
  <si>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</si>
  <si>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</si>
  <si>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</si>
  <si>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</si>
  <si>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</si>
  <si>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</si>
  <si>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</si>
  <si>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</si>
  <si>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</si>
  <si>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</si>
  <si>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</si>
  <si>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</si>
  <si>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</si>
  <si>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</si>
  <si>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</si>
  <si>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</si>
  <si>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</si>
  <si>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</si>
  <si>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</si>
  <si>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</si>
  <si>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</si>
  <si>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</si>
  <si>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</si>
  <si>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</si>
  <si>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</si>
  <si>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</si>
  <si>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</si>
  <si>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</si>
  <si>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</si>
  <si>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</si>
  <si>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</si>
  <si>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</si>
  <si>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</si>
  <si>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</si>
  <si>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</si>
  <si>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</si>
  <si>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</si>
  <si>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</si>
  <si>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</si>
  <si>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</si>
  <si>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</si>
  <si>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</si>
  <si>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</si>
  <si>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</si>
  <si>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</si>
  <si>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</si>
  <si>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</si>
  <si>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</si>
  <si>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</si>
  <si>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</si>
  <si>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</si>
  <si>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</si>
  <si>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</si>
  <si>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</si>
  <si>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</si>
  <si>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</si>
  <si>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</si>
  <si>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</si>
  <si>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</si>
  <si>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</si>
  <si>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</si>
  <si>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</si>
  <si>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</si>
  <si>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</si>
  <si>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</si>
  <si>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</si>
  <si>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</si>
  <si>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</si>
  <si>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</si>
  <si>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</si>
  <si>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</si>
  <si>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</si>
  <si>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</si>
  <si>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</si>
  <si>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</si>
  <si>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</si>
  <si>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</si>
  <si>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</si>
  <si>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</si>
  <si>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</si>
  <si>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</si>
  <si>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</si>
  <si>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</si>
  <si>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</si>
  <si>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</si>
  <si>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</si>
  <si>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</si>
  <si>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</si>
  <si>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</si>
  <si>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</si>
  <si>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</si>
  <si>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</si>
  <si>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</si>
  <si>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</si>
  <si>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</si>
  <si>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</si>
  <si>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</si>
  <si>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</si>
  <si>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</si>
  <si>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</si>
  <si>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</si>
  <si>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</si>
  <si>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</si>
  <si>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</si>
  <si>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</si>
  <si>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</si>
  <si>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</si>
  <si>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</si>
  <si>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</si>
  <si>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</si>
  <si>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</si>
  <si>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</si>
  <si>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</si>
  <si>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</si>
  <si>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</si>
  <si>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</si>
  <si>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</si>
  <si>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</si>
  <si>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</si>
  <si>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</si>
  <si>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</si>
  <si>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</si>
  <si>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</si>
  <si>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</si>
  <si>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</si>
  <si>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</si>
  <si>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</si>
  <si>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</si>
  <si>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</si>
  <si>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</si>
  <si>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</si>
  <si>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</si>
  <si>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</si>
  <si>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</si>
  <si>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</si>
  <si>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</si>
  <si>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</si>
  <si>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</si>
  <si>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</si>
  <si>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</si>
  <si>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</si>
  <si>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</si>
  <si>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</si>
  <si>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</si>
  <si>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</si>
  <si>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</si>
  <si>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</si>
  <si>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</si>
  <si>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</si>
  <si>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</si>
  <si>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</si>
  <si>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</si>
  <si>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</si>
  <si>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</si>
  <si>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</si>
  <si>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</si>
  <si>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</si>
  <si>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</si>
  <si>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</si>
  <si>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</si>
  <si>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</si>
  <si>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</si>
  <si>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</si>
  <si>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</si>
  <si>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</si>
  <si>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</si>
  <si>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</si>
  <si>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</si>
  <si>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</si>
  <si>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</si>
  <si>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</si>
  <si>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</si>
  <si>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</si>
  <si>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</si>
  <si>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</si>
  <si>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</si>
  <si>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</si>
  <si>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</si>
  <si>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</si>
  <si>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</si>
  <si>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</si>
  <si>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</si>
  <si>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</si>
  <si>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</si>
  <si>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</si>
  <si>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</si>
  <si>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</si>
  <si>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</si>
  <si>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</si>
  <si>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</si>
  <si>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</si>
  <si>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</si>
  <si>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</si>
  <si>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</si>
  <si>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</si>
  <si>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</si>
  <si>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</si>
  <si>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</si>
  <si>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</si>
  <si>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</si>
  <si>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</si>
  <si>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</si>
  <si>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</si>
  <si>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</si>
  <si>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</si>
  <si>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</si>
  <si>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</si>
  <si>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</si>
  <si>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</si>
  <si>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</si>
  <si>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</si>
  <si>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</si>
  <si>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</si>
  <si>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</si>
  <si>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</si>
  <si>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</si>
  <si>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</si>
  <si>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</si>
  <si>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</si>
  <si>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</si>
  <si>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</si>
  <si>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</si>
  <si>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</si>
  <si>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</si>
  <si>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</si>
  <si>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</si>
  <si>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</si>
  <si>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</si>
  <si>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</si>
  <si>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</si>
  <si>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</si>
  <si>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</si>
  <si>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</si>
  <si>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</si>
  <si>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</si>
  <si>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</si>
  <si>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</si>
  <si>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</si>
  <si>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</si>
  <si>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</si>
  <si>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</si>
  <si>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</si>
  <si>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</si>
  <si>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</si>
  <si>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</si>
  <si>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</si>
  <si>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</si>
  <si>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</si>
  <si>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</si>
  <si>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</si>
  <si>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</si>
  <si>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</si>
  <si>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</si>
  <si>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</si>
  <si>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</si>
  <si>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</si>
  <si>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</si>
  <si>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</si>
  <si>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</si>
  <si>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</si>
  <si>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</si>
  <si>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</si>
  <si>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</si>
  <si>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</si>
  <si>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</si>
  <si>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</si>
  <si>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</si>
  <si>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</si>
  <si>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</si>
  <si>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</si>
  <si>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</si>
  <si>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</si>
  <si>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</si>
  <si>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</si>
  <si>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</si>
  <si>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</si>
  <si>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</si>
  <si>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</si>
  <si>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</si>
  <si>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</si>
  <si>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</si>
  <si>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</si>
  <si>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</si>
  <si>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</si>
  <si>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</si>
  <si>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</si>
  <si>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</si>
  <si>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</si>
  <si>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</si>
  <si>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</si>
  <si>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</si>
  <si>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</si>
  <si>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</si>
  <si>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</si>
  <si>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</si>
  <si>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</si>
  <si>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</si>
  <si>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</si>
  <si>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</si>
  <si>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</si>
  <si>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</si>
  <si>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</si>
  <si>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</si>
  <si>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</si>
  <si>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</si>
  <si>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</si>
  <si>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</si>
  <si>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</si>
  <si>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</si>
  <si>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</si>
  <si>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</si>
  <si>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</si>
  <si>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</si>
  <si>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</si>
  <si>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</si>
  <si>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</si>
  <si>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</si>
  <si>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</si>
  <si>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</si>
  <si>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</si>
  <si>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</si>
  <si>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</si>
  <si>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</si>
  <si>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</si>
  <si>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</si>
  <si>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</si>
  <si>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</si>
  <si>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</si>
  <si>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</si>
  <si>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</si>
  <si>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</si>
  <si>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</si>
  <si>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</si>
  <si>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</si>
  <si>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</si>
  <si>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</si>
  <si>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</si>
  <si>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</si>
  <si>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</si>
  <si>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</si>
  <si>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</si>
  <si>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</si>
  <si>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</si>
  <si>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</si>
  <si>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</si>
  <si>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</si>
  <si>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</si>
  <si>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</si>
  <si>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</si>
  <si>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</si>
  <si>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</si>
  <si>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</si>
  <si>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</si>
  <si>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</si>
  <si>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</si>
  <si>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</si>
  <si>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</si>
  <si>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</si>
  <si>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</si>
  <si>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</si>
  <si>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</si>
  <si>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</si>
  <si>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</si>
  <si>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</si>
  <si>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</si>
  <si>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</si>
  <si>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</si>
  <si>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</si>
  <si>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</si>
  <si>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</si>
  <si>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</si>
  <si>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</si>
  <si>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</si>
  <si>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</si>
  <si>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</si>
  <si>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</si>
  <si>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</si>
  <si>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</si>
  <si>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</si>
  <si>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</si>
  <si>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</si>
  <si>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</si>
  <si>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</si>
  <si>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</si>
  <si>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</si>
  <si>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</si>
  <si>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</si>
  <si>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</si>
  <si>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</si>
  <si>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</si>
  <si>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</si>
  <si>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</si>
  <si>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</si>
  <si>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</si>
  <si>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</si>
  <si>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</si>
  <si>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</si>
  <si>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</si>
  <si>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</si>
  <si>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</si>
  <si>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</si>
  <si>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</si>
  <si>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</si>
  <si>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</si>
  <si>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</si>
  <si>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</si>
  <si>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</si>
  <si>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</si>
  <si>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</si>
  <si>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</si>
  <si>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</si>
  <si>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</si>
  <si>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</si>
  <si>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</si>
  <si>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</si>
  <si>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</si>
  <si>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</si>
  <si>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</si>
  <si>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</si>
  <si>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</si>
  <si>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</si>
  <si>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</si>
  <si>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</si>
  <si>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</si>
  <si>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</si>
  <si>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</si>
  <si>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</si>
  <si>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</si>
  <si>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</si>
  <si>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</si>
  <si>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</si>
  <si>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</si>
  <si>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</si>
  <si>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</si>
  <si>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</si>
  <si>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</si>
  <si>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</si>
  <si>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</si>
  <si>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</si>
  <si>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</si>
  <si>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</si>
  <si>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</si>
  <si>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</si>
  <si>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</si>
  <si>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</si>
  <si>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</si>
  <si>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</si>
  <si>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</si>
  <si>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</si>
  <si>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</si>
  <si>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</si>
  <si>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</si>
  <si>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</si>
  <si>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</si>
  <si>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</si>
  <si>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</si>
  <si>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</si>
  <si>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</si>
  <si>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</si>
  <si>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</si>
  <si>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</si>
  <si>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</si>
  <si>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</si>
  <si>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</si>
  <si>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</si>
  <si>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</si>
  <si>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</si>
  <si>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</si>
  <si>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</si>
  <si>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</si>
  <si>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</si>
  <si>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</si>
  <si>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</si>
  <si>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</si>
  <si>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</si>
  <si>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</si>
  <si>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</si>
  <si>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</si>
  <si>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</si>
  <si>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</si>
  <si>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</si>
  <si>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</si>
  <si>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</si>
  <si>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</si>
  <si>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</si>
  <si>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</si>
  <si>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</si>
  <si>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</si>
  <si>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</si>
  <si>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</si>
  <si>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</si>
  <si>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</si>
  <si>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</si>
  <si>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</si>
  <si>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</si>
  <si>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</si>
  <si>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</si>
  <si>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</si>
  <si>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</si>
  <si>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</si>
  <si>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</si>
  <si>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</si>
  <si>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</si>
  <si>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</si>
  <si>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</si>
  <si>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</si>
  <si>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</si>
  <si>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</si>
  <si>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</si>
  <si>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</si>
  <si>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</si>
  <si>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</si>
  <si>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</si>
  <si>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</si>
  <si>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</si>
  <si>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</si>
  <si>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</si>
  <si>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</si>
  <si>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</si>
  <si>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</si>
  <si>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</si>
  <si>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</si>
  <si>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</si>
  <si>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</si>
  <si>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</si>
  <si>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</si>
  <si>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</si>
  <si>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</si>
  <si>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</si>
  <si>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</si>
  <si>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</si>
  <si>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</si>
  <si>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</si>
  <si>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</si>
  <si>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</si>
  <si>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</si>
  <si>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</si>
  <si>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</si>
  <si>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</si>
  <si>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</si>
  <si>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</si>
  <si>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</si>
  <si>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</si>
  <si>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</si>
  <si>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</si>
  <si>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</si>
  <si>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</si>
  <si>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</si>
  <si>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</si>
  <si>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</si>
  <si>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</si>
  <si>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</si>
  <si>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</si>
  <si>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</si>
  <si>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</si>
  <si>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</si>
  <si>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</si>
  <si>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</si>
  <si>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</si>
  <si>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</si>
  <si>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</si>
  <si>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</si>
  <si>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</si>
  <si>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</si>
  <si>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</si>
  <si>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</si>
  <si>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</si>
  <si>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</si>
  <si>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</si>
  <si>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</si>
  <si>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</si>
  <si>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</si>
  <si>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</si>
  <si>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</si>
  <si>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</si>
  <si>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</si>
  <si>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</si>
  <si>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</si>
  <si>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</si>
  <si>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</si>
  <si>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</si>
  <si>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</si>
  <si>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</si>
  <si>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</si>
  <si>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</si>
  <si>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</si>
  <si>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</si>
  <si>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</si>
  <si>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</si>
  <si>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</si>
  <si>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</si>
  <si>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</si>
  <si>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</si>
  <si>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</si>
  <si>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</si>
  <si>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</si>
  <si>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</si>
  <si>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</si>
  <si>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</si>
  <si>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</si>
  <si>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</si>
  <si>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</si>
  <si>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</si>
  <si>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</si>
  <si>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</si>
  <si>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</si>
  <si>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</si>
  <si>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</si>
  <si>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</si>
  <si>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</si>
  <si>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</si>
  <si>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</si>
  <si>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</si>
  <si>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</si>
  <si>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</si>
  <si>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</si>
  <si>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</si>
  <si>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</si>
  <si>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</si>
  <si>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</si>
  <si>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</si>
  <si>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</si>
  <si>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</si>
  <si>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</si>
  <si>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</si>
  <si>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</si>
  <si>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</si>
  <si>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</si>
  <si>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</si>
  <si>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</si>
  <si>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</si>
  <si>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</si>
  <si>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</si>
  <si>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</si>
  <si>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</si>
  <si>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</si>
  <si>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</si>
  <si>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</si>
  <si>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</si>
  <si>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</si>
  <si>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</si>
  <si>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</si>
  <si>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</si>
  <si>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</si>
  <si>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</si>
  <si>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</si>
  <si>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</si>
  <si>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</si>
  <si>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</si>
  <si>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</si>
  <si>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</si>
  <si>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</si>
  <si>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</si>
  <si>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</si>
  <si>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</si>
  <si>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</si>
  <si>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</si>
  <si>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</si>
  <si>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</si>
  <si>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</si>
  <si>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</si>
  <si>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</si>
  <si>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</si>
  <si>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</si>
  <si>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</si>
  <si>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</si>
  <si>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</si>
  <si>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</si>
  <si>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</si>
  <si>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</si>
  <si>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</si>
  <si>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</si>
  <si>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</si>
  <si>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</si>
  <si>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</si>
  <si>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</si>
  <si>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</si>
  <si>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</si>
  <si>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</si>
  <si>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</si>
  <si>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</si>
  <si>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</si>
  <si>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</si>
  <si>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</si>
  <si>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</si>
  <si>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</si>
  <si>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</si>
  <si>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</si>
  <si>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</si>
  <si>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</si>
  <si>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</si>
  <si>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</si>
  <si>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</si>
  <si>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</si>
  <si>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</si>
  <si>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</si>
  <si>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</si>
  <si>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</si>
  <si>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</si>
  <si>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</si>
  <si>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</si>
  <si>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</si>
  <si>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</si>
  <si>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</si>
  <si>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</si>
  <si>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</si>
  <si>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</si>
  <si>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</si>
  <si>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</si>
  <si>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</si>
  <si>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</si>
  <si>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</si>
  <si>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</si>
  <si>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</si>
  <si>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</si>
  <si>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</si>
  <si>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</si>
  <si>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</si>
  <si>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</si>
  <si>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</si>
  <si>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</si>
  <si>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</si>
  <si>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</si>
  <si>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</si>
  <si>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</si>
  <si>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</si>
  <si>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</si>
  <si>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</si>
  <si>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</si>
  <si>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</si>
  <si>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</si>
  <si>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</si>
  <si>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</si>
  <si>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</si>
  <si>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</si>
  <si>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</si>
  <si>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</si>
  <si>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</si>
  <si>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</si>
  <si>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</si>
  <si>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</si>
  <si>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</si>
  <si>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</si>
  <si>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</si>
  <si>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</si>
  <si>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</si>
  <si>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</si>
  <si>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</si>
  <si>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</si>
  <si>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</si>
  <si>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</si>
  <si>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</si>
  <si>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</si>
  <si>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</si>
  <si>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</si>
  <si>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</si>
  <si>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</si>
  <si>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</si>
  <si>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</si>
  <si>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</si>
  <si>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</si>
  <si>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</si>
  <si>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</si>
  <si>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</si>
  <si>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</si>
  <si>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</si>
  <si>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</si>
  <si>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</si>
  <si>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</si>
  <si>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</si>
  <si>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</si>
  <si>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</si>
  <si>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</si>
  <si>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</si>
  <si>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</si>
  <si>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</si>
  <si>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</si>
  <si>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</si>
  <si>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</si>
  <si>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</si>
  <si>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</si>
  <si>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</si>
  <si>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</si>
  <si>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</si>
  <si>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</si>
  <si>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</si>
  <si>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</si>
  <si>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</si>
  <si>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</si>
  <si>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</si>
  <si>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</si>
  <si>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</si>
  <si>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</si>
  <si>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</si>
  <si>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</si>
  <si>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</si>
  <si>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</si>
  <si>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</si>
  <si>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</si>
  <si>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</si>
  <si>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</si>
  <si>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</si>
  <si>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</si>
  <si>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</si>
  <si>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</si>
  <si>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</si>
  <si>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</si>
  <si>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</si>
  <si>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</si>
  <si>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</si>
  <si>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</si>
  <si>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</si>
  <si>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</si>
  <si>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</si>
  <si>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</si>
  <si>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</si>
  <si>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</si>
  <si>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</si>
  <si>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</si>
  <si>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</si>
  <si>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</si>
  <si>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</si>
  <si>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</si>
  <si>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</si>
  <si>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</si>
  <si>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</si>
  <si>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</si>
  <si>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</si>
  <si>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</si>
  <si>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</si>
  <si>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</si>
  <si>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</si>
  <si>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</si>
  <si>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</si>
  <si>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</si>
  <si>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</si>
  <si>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</si>
  <si>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</si>
  <si>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</si>
  <si>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</si>
  <si>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</si>
  <si>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</si>
  <si>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</si>
  <si>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</si>
  <si>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</si>
  <si>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</si>
  <si>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</si>
  <si>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</si>
  <si>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</si>
  <si>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</si>
  <si>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</si>
  <si>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</si>
  <si>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</si>
  <si>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</si>
  <si>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</si>
  <si>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</si>
  <si>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</si>
  <si>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</si>
  <si>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</si>
  <si>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</si>
  <si>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</si>
  <si>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</si>
  <si>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</si>
  <si>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</si>
  <si>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</si>
  <si>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</si>
  <si>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</si>
  <si>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</si>
  <si>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</si>
  <si>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</si>
  <si>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</si>
  <si>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</si>
  <si>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</si>
  <si>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</si>
  <si>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</si>
  <si>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</si>
  <si>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</si>
  <si>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</si>
  <si>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</si>
  <si>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</si>
  <si>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</si>
  <si>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</si>
  <si>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</si>
  <si>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</si>
  <si>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</si>
  <si>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</si>
  <si>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</si>
  <si>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</si>
  <si>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</si>
  <si>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</si>
  <si>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</si>
  <si>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</si>
  <si>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</si>
  <si>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</si>
  <si>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</si>
  <si>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</si>
  <si>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</si>
  <si>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</si>
  <si>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</si>
  <si>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</si>
  <si>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</si>
  <si>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</si>
  <si>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</si>
  <si>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</si>
  <si>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</si>
  <si>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</si>
  <si>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</si>
  <si>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</si>
  <si>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</si>
  <si>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</si>
  <si>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</si>
  <si>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</si>
  <si>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</si>
  <si>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</si>
  <si>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</si>
  <si>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</si>
  <si>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</si>
  <si>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</si>
  <si>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</si>
  <si>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</si>
  <si>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</si>
  <si>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</si>
  <si>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</si>
  <si>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</si>
  <si>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</si>
  <si>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</si>
  <si>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</si>
  <si>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</si>
  <si>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</si>
  <si>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</si>
  <si>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</si>
  <si>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</si>
  <si>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</si>
  <si>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</si>
  <si>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</si>
  <si>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</si>
  <si>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</si>
  <si>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</si>
  <si>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</si>
  <si>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</si>
  <si>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</si>
  <si>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</si>
  <si>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</si>
  <si>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</si>
  <si>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</si>
  <si>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</si>
  <si>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</si>
  <si>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</si>
  <si>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</si>
  <si>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</si>
  <si>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</si>
  <si>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</si>
  <si>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</si>
  <si>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</si>
  <si>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</si>
  <si>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</si>
  <si>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</si>
  <si>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</si>
  <si>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</si>
  <si>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</si>
  <si>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</si>
  <si>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</si>
  <si>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</si>
  <si>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</si>
  <si>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</si>
  <si>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</si>
  <si>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</si>
  <si>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</si>
  <si>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</si>
  <si>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</si>
  <si>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</si>
  <si>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</si>
  <si>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</si>
  <si>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</si>
  <si>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</si>
  <si>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</si>
  <si>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</si>
  <si>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</si>
  <si>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</si>
  <si>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</si>
  <si>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</si>
  <si>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</si>
  <si>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</si>
  <si>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</si>
  <si>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</si>
  <si>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</si>
  <si>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</si>
  <si>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</si>
  <si>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</si>
  <si>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</si>
  <si>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</si>
  <si>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</si>
  <si>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</si>
  <si>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</si>
  <si>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</si>
  <si>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</si>
  <si>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</si>
  <si>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</si>
  <si>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</si>
  <si>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</si>
  <si>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</si>
  <si>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</si>
  <si>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</si>
  <si>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</si>
  <si>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</si>
  <si>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</si>
  <si>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</si>
  <si>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</si>
  <si>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</si>
  <si>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</si>
  <si>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</si>
  <si>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</si>
  <si>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</si>
  <si>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</si>
  <si>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</si>
  <si>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</si>
  <si>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</si>
  <si>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</si>
  <si>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</si>
  <si>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</si>
  <si>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</si>
  <si>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</si>
  <si>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</si>
  <si>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</si>
  <si>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</si>
  <si>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</si>
  <si>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</si>
  <si>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</si>
  <si>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</si>
  <si>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</si>
  <si>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</si>
  <si>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</si>
  <si>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</si>
  <si>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</si>
  <si>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</si>
  <si>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</si>
  <si>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</si>
  <si>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</si>
  <si>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</si>
  <si>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</si>
  <si>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</si>
  <si>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</si>
  <si>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</si>
  <si>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</si>
  <si>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</si>
  <si>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</si>
  <si>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</si>
  <si>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</si>
  <si>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</si>
  <si>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</si>
  <si>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</si>
  <si>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</si>
  <si>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</si>
  <si>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</si>
  <si>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</si>
  <si>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</si>
  <si>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</si>
  <si>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</si>
  <si>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</si>
  <si>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</si>
  <si>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</si>
  <si>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</si>
  <si>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</si>
  <si>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</si>
  <si>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</si>
  <si>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</si>
  <si>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</si>
  <si>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</si>
  <si>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</si>
  <si>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</si>
  <si>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</si>
  <si>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</si>
  <si>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</si>
  <si>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</si>
  <si>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</si>
  <si>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</si>
  <si>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</si>
  <si>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</si>
  <si>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</si>
  <si>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</si>
  <si>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</si>
  <si>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</si>
  <si>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</si>
  <si>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</si>
  <si>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</si>
  <si>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</si>
  <si>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</si>
  <si>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</si>
  <si>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</si>
  <si>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</si>
  <si>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</si>
  <si>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</si>
  <si>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</si>
  <si>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</si>
  <si>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</si>
  <si>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</si>
  <si>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</si>
  <si>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</si>
  <si>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</si>
  <si>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</si>
  <si>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</si>
  <si>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</si>
  <si>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</si>
  <si>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</si>
  <si>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</si>
  <si>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</si>
  <si>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</si>
  <si>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</si>
  <si>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</si>
  <si>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</si>
  <si>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</si>
  <si>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</si>
  <si>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</si>
  <si>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</si>
  <si>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</si>
  <si>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</si>
  <si>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</si>
  <si>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</si>
  <si>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</si>
  <si>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</si>
  <si>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</si>
  <si>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</si>
  <si>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</si>
  <si>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</si>
  <si>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</si>
  <si>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</si>
  <si>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</si>
  <si>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</si>
  <si>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</si>
  <si>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</si>
  <si>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</si>
  <si>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</si>
  <si>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</si>
  <si>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</si>
  <si>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</si>
  <si>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</si>
  <si>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</si>
  <si>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</si>
  <si>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</si>
  <si>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</si>
  <si>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</si>
  <si>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</si>
  <si>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</si>
  <si>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</si>
  <si>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</si>
  <si>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</si>
  <si>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</si>
  <si>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</si>
  <si>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</si>
  <si>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</si>
  <si>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</si>
  <si>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</si>
  <si>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</si>
  <si>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</si>
  <si>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</si>
  <si>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</si>
  <si>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</si>
  <si>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</si>
  <si>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</si>
  <si>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</si>
  <si>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</si>
  <si>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</si>
  <si>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</si>
  <si>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</si>
  <si>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</si>
  <si>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</si>
  <si>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</si>
  <si>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</si>
  <si>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</si>
  <si>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</si>
  <si>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</si>
  <si>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</si>
  <si>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</si>
  <si>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</si>
  <si>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</si>
  <si>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</si>
  <si>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</si>
  <si>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</si>
  <si>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</si>
  <si>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</si>
  <si>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</si>
  <si>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</si>
  <si>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</si>
  <si>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</si>
  <si>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</si>
  <si>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</si>
  <si>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</si>
  <si>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</si>
  <si>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</si>
  <si>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</si>
  <si>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</si>
  <si>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</si>
  <si>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</si>
  <si>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</si>
  <si>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</si>
  <si>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</si>
  <si>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</si>
  <si>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</si>
  <si>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</si>
  <si>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</si>
  <si>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</si>
  <si>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</si>
  <si>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</si>
  <si>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</si>
  <si>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</si>
  <si>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</si>
  <si>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</si>
  <si>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</si>
  <si>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</si>
  <si>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</si>
  <si>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</si>
  <si>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</si>
  <si>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</si>
  <si>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</si>
  <si>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</si>
  <si>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</si>
  <si>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</si>
  <si>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</si>
  <si>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</si>
  <si>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</si>
  <si>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</si>
  <si>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</si>
  <si>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</si>
  <si>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</si>
  <si>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</si>
  <si>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</si>
  <si>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</si>
  <si>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</si>
  <si>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</si>
  <si>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</si>
  <si>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</si>
  <si>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</si>
  <si>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</si>
  <si>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</si>
  <si>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</si>
  <si>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</si>
  <si>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</si>
  <si>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</si>
  <si>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</si>
  <si>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</si>
  <si>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</si>
  <si>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</si>
  <si>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</si>
  <si>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</si>
  <si>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</si>
  <si>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</si>
  <si>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</si>
  <si>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</si>
  <si>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</si>
  <si>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</si>
  <si>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</si>
  <si>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</si>
  <si>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</si>
  <si>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</si>
  <si>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</si>
  <si>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</si>
  <si>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</si>
  <si>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</si>
  <si>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</si>
  <si>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</si>
  <si>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</si>
  <si>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</si>
  <si>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</si>
  <si>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</si>
  <si>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</si>
  <si>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</si>
  <si>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</si>
  <si>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</si>
  <si>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</si>
  <si>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</si>
  <si>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</si>
  <si>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</si>
  <si>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</si>
  <si>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</si>
  <si>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</si>
  <si>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</si>
  <si>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</si>
  <si>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</si>
  <si>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</si>
  <si>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</si>
  <si>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</si>
  <si>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</si>
  <si>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</si>
  <si>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</si>
  <si>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</si>
  <si>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</si>
  <si>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</si>
  <si>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</si>
  <si>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</si>
  <si>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</si>
  <si>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</si>
  <si>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</si>
  <si>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</si>
  <si>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</si>
  <si>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</si>
  <si>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</si>
  <si>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</si>
  <si>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</si>
  <si>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</si>
  <si>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</si>
  <si>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</si>
  <si>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</si>
  <si>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</si>
  <si>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</si>
  <si>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</si>
  <si>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</si>
  <si>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</si>
  <si>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</si>
  <si>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</si>
  <si>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</si>
  <si>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</si>
  <si>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</si>
  <si>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</si>
  <si>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</si>
  <si>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</si>
  <si>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</si>
  <si>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</si>
  <si>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</si>
  <si>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</si>
  <si>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</si>
  <si>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</si>
  <si>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</si>
  <si>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</si>
  <si>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</si>
  <si>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</si>
  <si>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</si>
  <si>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</si>
  <si>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</si>
  <si>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</si>
  <si>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</si>
  <si>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</si>
  <si>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</si>
  <si>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</si>
  <si>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</si>
  <si>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</si>
  <si>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</si>
  <si>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</si>
  <si>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</si>
  <si>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</si>
  <si>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</si>
  <si>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</si>
  <si>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</si>
  <si>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</si>
  <si>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</si>
  <si>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</si>
  <si>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</si>
  <si>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</si>
  <si>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</si>
  <si>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</si>
  <si>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</si>
  <si>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</si>
  <si>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</si>
  <si>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</si>
  <si>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</si>
  <si>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</si>
  <si>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</si>
  <si>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</si>
  <si>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</si>
  <si>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</si>
  <si>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</si>
  <si>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</si>
  <si>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</si>
  <si>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</si>
  <si>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</si>
  <si>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</si>
  <si>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</si>
  <si>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</si>
  <si>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</si>
  <si>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</si>
  <si>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</si>
  <si>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</si>
  <si>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</si>
  <si>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</si>
  <si>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</si>
  <si>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</si>
  <si>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</si>
  <si>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</si>
  <si>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</si>
  <si>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</si>
  <si>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</si>
  <si>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</si>
  <si>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</si>
  <si>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</si>
  <si>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</si>
  <si>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</si>
  <si>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</si>
  <si>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</si>
  <si>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</si>
  <si>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</si>
  <si>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</si>
  <si>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</si>
  <si>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</si>
  <si>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</si>
  <si>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</si>
  <si>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</si>
  <si>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</si>
  <si>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</si>
  <si>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</si>
  <si>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</si>
  <si>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</si>
  <si>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</si>
  <si>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</si>
  <si>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</si>
  <si>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</si>
  <si>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</si>
  <si>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</si>
  <si>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</si>
  <si>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</si>
  <si>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</si>
  <si>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</si>
  <si>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</si>
  <si>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</si>
  <si>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</si>
  <si>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</si>
  <si>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</si>
  <si>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</si>
  <si>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</si>
  <si>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</si>
  <si>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</si>
  <si>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</si>
  <si>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</si>
  <si>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</si>
  <si>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</si>
  <si>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</si>
  <si>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</si>
  <si>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</si>
  <si>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</si>
  <si>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</si>
  <si>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</si>
  <si>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</si>
  <si>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</si>
  <si>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</si>
  <si>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</si>
  <si>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</si>
  <si>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</si>
  <si>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</si>
  <si>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</si>
  <si>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</si>
  <si>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</si>
  <si>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</si>
  <si>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</si>
  <si>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</si>
  <si>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</si>
  <si>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</si>
  <si>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</si>
  <si>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</si>
  <si>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</si>
  <si>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</si>
  <si>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</si>
  <si>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</si>
  <si>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</si>
  <si>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</si>
  <si>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</si>
  <si>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</si>
  <si>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</si>
  <si>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</si>
  <si>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</si>
  <si>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</si>
  <si>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</si>
  <si>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</si>
  <si>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</si>
  <si>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</si>
  <si>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</si>
  <si>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</si>
  <si>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</si>
  <si>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</si>
  <si>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</si>
  <si>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</si>
  <si>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</si>
  <si>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</si>
  <si>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</si>
  <si>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</si>
  <si>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</si>
  <si>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</si>
  <si>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</si>
  <si>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</si>
  <si>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</si>
  <si>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</si>
  <si>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</si>
  <si>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</si>
  <si>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</si>
  <si>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</si>
  <si>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</si>
  <si>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</si>
  <si>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</si>
  <si>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</si>
  <si>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</si>
  <si>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</si>
  <si>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</si>
  <si>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</si>
  <si>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</si>
  <si>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</si>
  <si>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</si>
  <si>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</si>
  <si>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</si>
  <si>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</si>
  <si>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</si>
  <si>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</si>
  <si>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</si>
  <si>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</si>
  <si>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</si>
  <si>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</si>
  <si>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</si>
  <si>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</si>
  <si>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</si>
  <si>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</si>
  <si>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</si>
  <si>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</si>
  <si>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</si>
  <si>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</si>
  <si>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</si>
  <si>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</si>
  <si>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</si>
  <si>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</si>
  <si>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</si>
  <si>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</si>
  <si>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</si>
  <si>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</si>
  <si>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</si>
  <si>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</si>
  <si>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</si>
  <si>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</si>
  <si>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</si>
  <si>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</si>
  <si>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</si>
  <si>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</si>
  <si>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</si>
  <si>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</si>
  <si>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</si>
  <si>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</si>
  <si>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</si>
  <si>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</si>
  <si>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</si>
  <si>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</si>
  <si>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</si>
  <si>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</si>
  <si>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</si>
  <si>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</si>
  <si>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</si>
  <si>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</si>
  <si>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</si>
  <si>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</si>
  <si>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</si>
  <si>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</si>
  <si>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</si>
  <si>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</si>
  <si>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</si>
  <si>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</si>
  <si>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</si>
  <si>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</si>
  <si>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</si>
  <si>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</si>
  <si>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</si>
  <si>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</si>
  <si>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</si>
  <si>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</si>
  <si>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</si>
  <si>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</si>
  <si>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</si>
  <si>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</si>
  <si>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</si>
  <si>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</si>
  <si>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</si>
  <si>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</si>
  <si>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</si>
  <si>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</si>
  <si>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</si>
  <si>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</si>
  <si>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</si>
  <si>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</si>
  <si>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</si>
  <si>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</si>
  <si>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</si>
  <si>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</si>
  <si>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</si>
  <si>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</si>
  <si>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</si>
  <si>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</si>
  <si>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</si>
  <si>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</si>
  <si>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</si>
  <si>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</si>
  <si>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</si>
  <si>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</si>
  <si>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</si>
  <si>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</si>
  <si>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</si>
  <si>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</si>
  <si>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</si>
  <si>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</si>
  <si>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</si>
  <si>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</si>
  <si>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</si>
  <si>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</si>
  <si>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</si>
  <si>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</si>
  <si>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</si>
  <si>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</si>
  <si>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</si>
  <si>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</si>
  <si>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</si>
  <si>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</si>
  <si>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</si>
  <si>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</si>
  <si>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</si>
  <si>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</si>
  <si>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</si>
  <si>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</si>
  <si>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</si>
  <si>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</si>
  <si>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</si>
  <si>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</si>
  <si>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</si>
  <si>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</si>
  <si>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</si>
  <si>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</si>
  <si>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</si>
  <si>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</si>
  <si>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</si>
  <si>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</si>
  <si>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</si>
  <si>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</si>
  <si>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</si>
  <si>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</si>
  <si>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</si>
  <si>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</si>
  <si>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</si>
  <si>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</si>
  <si>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</si>
  <si>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</si>
  <si>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</si>
  <si>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</si>
  <si>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</si>
  <si>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</si>
  <si>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</si>
  <si>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</si>
  <si>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</si>
  <si>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</si>
  <si>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</si>
  <si>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</si>
  <si>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</si>
  <si>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</si>
  <si>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</si>
  <si>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</si>
  <si>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</si>
  <si>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</si>
  <si>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</si>
  <si>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</si>
  <si>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</si>
  <si>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</si>
  <si>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</si>
  <si>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</si>
  <si>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</si>
  <si>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</si>
  <si>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</si>
  <si>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</si>
  <si>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</si>
  <si>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</si>
  <si>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</si>
  <si>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</si>
  <si>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</si>
  <si>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</si>
  <si>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</si>
  <si>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</si>
  <si>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</si>
  <si>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</si>
  <si>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</si>
  <si>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</si>
  <si>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</si>
  <si>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</si>
  <si>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</si>
  <si>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</si>
  <si>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</si>
  <si>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</si>
  <si>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</si>
  <si>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</si>
  <si>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</si>
  <si>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</si>
  <si>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</si>
  <si>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</si>
  <si>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</si>
  <si>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</si>
  <si>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</si>
  <si>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</si>
  <si>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</si>
  <si>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</si>
  <si>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</si>
  <si>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</si>
  <si>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</si>
  <si>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</si>
  <si>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</si>
  <si>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</si>
  <si>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</si>
  <si>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</si>
  <si>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</si>
  <si>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</si>
  <si>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</si>
  <si>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</si>
  <si>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</si>
  <si>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</si>
  <si>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</si>
  <si>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</si>
  <si>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</si>
  <si>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</si>
  <si>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</si>
  <si>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</si>
  <si>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</si>
  <si>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</si>
  <si>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</si>
  <si>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</si>
  <si>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</si>
  <si>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</si>
  <si>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</si>
  <si>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</si>
  <si>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</si>
  <si>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</si>
  <si>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</si>
  <si>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</si>
  <si>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</si>
  <si>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</si>
  <si>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</si>
  <si>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</si>
  <si>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</si>
  <si>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</si>
  <si>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</si>
  <si>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</si>
  <si>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</si>
  <si>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</si>
  <si>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</si>
  <si>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</si>
  <si>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</si>
  <si>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</si>
  <si>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</si>
  <si>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</si>
  <si>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</si>
  <si>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</si>
  <si>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</si>
  <si>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</si>
  <si>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</si>
  <si>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</si>
  <si>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</si>
  <si>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</si>
  <si>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</si>
  <si>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</si>
  <si>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</si>
  <si>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</si>
  <si>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</si>
  <si>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</si>
  <si>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</si>
  <si>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</si>
  <si>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</si>
  <si>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</si>
  <si>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</si>
  <si>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</si>
  <si>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</si>
  <si>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</si>
  <si>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</si>
  <si>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</si>
  <si>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</si>
  <si>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</si>
  <si>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</si>
  <si>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</si>
  <si>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</si>
  <si>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</si>
  <si>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</si>
  <si>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</si>
  <si>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</si>
  <si>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</si>
  <si>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</si>
  <si>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</si>
  <si>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</si>
  <si>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</si>
  <si>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</si>
  <si>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</si>
  <si>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</si>
  <si>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</si>
  <si>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</si>
  <si>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</si>
  <si>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</si>
  <si>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</si>
  <si>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</si>
  <si>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</si>
  <si>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</si>
  <si>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</si>
  <si>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</si>
  <si>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</si>
  <si>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</si>
  <si>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</si>
  <si>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</si>
  <si>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</si>
  <si>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</si>
  <si>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</si>
  <si>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</si>
  <si>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</si>
  <si>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</si>
  <si>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</si>
  <si>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</si>
  <si>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</si>
  <si>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</si>
  <si>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</si>
  <si>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</si>
  <si>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</si>
  <si>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</si>
  <si>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</si>
  <si>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</si>
  <si>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</si>
  <si>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</si>
  <si>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</si>
  <si>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</si>
  <si>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</si>
  <si>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</si>
  <si>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</si>
  <si>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</si>
  <si>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</si>
  <si>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</si>
  <si>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</si>
  <si>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</si>
  <si>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</si>
  <si>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</si>
  <si>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</si>
  <si>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</si>
  <si>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</si>
  <si>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</si>
  <si>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</si>
  <si>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</si>
  <si>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</si>
  <si>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</si>
  <si>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</si>
  <si>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</si>
  <si>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</si>
  <si>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</si>
  <si>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</si>
  <si>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</si>
  <si>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</si>
  <si>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</si>
  <si>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</si>
  <si>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</si>
  <si>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</si>
  <si>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</si>
  <si>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</si>
  <si>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</si>
  <si>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</si>
  <si>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</si>
  <si>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</si>
  <si>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</si>
  <si>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</si>
  <si>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</si>
  <si>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</si>
  <si>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</si>
  <si>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</si>
  <si>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</si>
  <si>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</si>
  <si>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</si>
  <si>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</si>
  <si>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</si>
  <si>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</si>
  <si>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</si>
  <si>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</si>
  <si>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</si>
  <si>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</si>
  <si>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</si>
  <si>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</si>
  <si>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</si>
  <si>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</si>
  <si>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</si>
  <si>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</si>
  <si>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</si>
  <si>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</si>
  <si>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</si>
  <si>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</si>
  <si>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</si>
  <si>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</si>
  <si>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</si>
  <si>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</si>
  <si>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</si>
  <si>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</si>
  <si>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</si>
  <si>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</si>
  <si>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</si>
  <si>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</si>
  <si>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</si>
  <si>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</si>
  <si>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</si>
  <si>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</si>
  <si>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</si>
  <si>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</si>
  <si>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</si>
  <si>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</si>
  <si>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</si>
  <si>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</si>
  <si>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</si>
  <si>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</si>
  <si>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</si>
  <si>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</si>
  <si>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</si>
  <si>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</si>
  <si>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</si>
  <si>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</si>
  <si>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</si>
  <si>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</si>
  <si>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</si>
  <si>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</si>
  <si>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</si>
  <si>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</si>
  <si>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</si>
  <si>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</si>
  <si>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</si>
  <si>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</si>
  <si>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</si>
  <si>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</si>
  <si>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</si>
  <si>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</si>
  <si>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</si>
  <si>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</si>
  <si>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</si>
  <si>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</si>
  <si>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</si>
  <si>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</si>
  <si>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</si>
  <si>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</si>
  <si>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</si>
  <si>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</si>
  <si>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</si>
  <si>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</si>
  <si>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</si>
  <si>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</si>
  <si>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</si>
  <si>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</si>
  <si>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</si>
  <si>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</si>
  <si>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</si>
  <si>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</si>
  <si>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</si>
  <si>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</si>
  <si>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</si>
  <si>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</si>
  <si>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</si>
  <si>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</si>
  <si>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</si>
  <si>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</si>
  <si>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</si>
  <si>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</si>
  <si>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</si>
  <si>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</si>
  <si>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</si>
  <si>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</si>
  <si>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</si>
  <si>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</si>
  <si>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</si>
  <si>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</si>
  <si>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</si>
  <si>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</si>
  <si>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</si>
  <si>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</si>
  <si>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</si>
  <si>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</si>
  <si>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</si>
  <si>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</si>
  <si>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</si>
  <si>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</si>
  <si>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</si>
  <si>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</si>
  <si>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</si>
  <si>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</si>
  <si>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</si>
  <si>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</si>
  <si>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</si>
  <si>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</si>
  <si>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</si>
  <si>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</si>
  <si>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</si>
  <si>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</si>
  <si>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</si>
  <si>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</si>
  <si>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</si>
  <si>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</si>
  <si>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</si>
  <si>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</si>
  <si>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</si>
  <si>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</si>
  <si>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</si>
  <si>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</si>
  <si>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</si>
  <si>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</si>
  <si>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</si>
  <si>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</si>
  <si>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</si>
  <si>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</si>
  <si>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</si>
  <si>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</si>
  <si>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</si>
  <si>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</si>
  <si>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</si>
  <si>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</si>
  <si>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</si>
  <si>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</si>
  <si>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</si>
  <si>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</si>
  <si>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</si>
  <si>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</si>
  <si>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</si>
  <si>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</si>
  <si>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</si>
  <si>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</si>
  <si>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</si>
  <si>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</si>
  <si>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</si>
  <si>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</si>
  <si>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</si>
  <si>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</si>
  <si>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</si>
  <si>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</si>
  <si>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</si>
  <si>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</si>
  <si>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</si>
  <si>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</si>
  <si>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</si>
  <si>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</si>
  <si>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</si>
  <si>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</si>
  <si>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</si>
  <si>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</si>
  <si>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</si>
  <si>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</si>
  <si>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</si>
  <si>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</si>
  <si>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</si>
  <si>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</si>
  <si>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</si>
  <si>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</si>
  <si>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</si>
  <si>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</si>
  <si>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</si>
  <si>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</si>
  <si>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</si>
  <si>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</si>
  <si>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</si>
  <si>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</si>
  <si>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</si>
  <si>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</si>
  <si>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</si>
  <si>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</si>
  <si>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</si>
  <si>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</si>
  <si>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</si>
  <si>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</si>
  <si>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</si>
  <si>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</si>
  <si>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</si>
  <si>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</si>
  <si>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</si>
  <si>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</si>
  <si>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</si>
  <si>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</si>
  <si>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</si>
  <si>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</si>
  <si>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</si>
  <si>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</si>
  <si>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</si>
  <si>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</si>
  <si>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</si>
  <si>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</si>
  <si>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</si>
  <si>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</si>
  <si>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</si>
  <si>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</si>
  <si>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</si>
  <si>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</si>
  <si>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</si>
  <si>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</si>
  <si>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</si>
  <si>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</si>
  <si>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</si>
  <si>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</si>
  <si>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</si>
  <si>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</si>
  <si>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</si>
  <si>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</si>
  <si>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</si>
  <si>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</si>
  <si>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</si>
  <si>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</si>
  <si>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</si>
  <si>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</si>
  <si>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</si>
  <si>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</si>
  <si>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</si>
  <si>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</si>
  <si>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</si>
  <si>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</si>
  <si>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</si>
  <si>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</si>
  <si>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</si>
  <si>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</si>
  <si>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</si>
  <si>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</si>
  <si>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</si>
  <si>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</si>
  <si>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</si>
  <si>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</si>
  <si>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</si>
  <si>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</si>
  <si>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</si>
  <si>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</si>
  <si>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</si>
  <si>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</si>
  <si>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</si>
  <si>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</si>
  <si>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</si>
  <si>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</si>
  <si>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</si>
  <si>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</si>
  <si>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</si>
  <si>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</si>
  <si>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</si>
  <si>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</si>
  <si>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</si>
  <si>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</si>
  <si>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</si>
  <si>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</si>
  <si>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</si>
  <si>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</si>
  <si>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</si>
  <si>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</si>
  <si>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</si>
  <si>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</si>
  <si>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</si>
  <si>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</si>
  <si>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</si>
  <si>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</si>
  <si>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</si>
  <si>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</si>
  <si>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</si>
  <si>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</si>
  <si>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</si>
  <si>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</si>
  <si>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</si>
  <si>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</si>
  <si>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</si>
  <si>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</si>
  <si>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</si>
  <si>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</si>
  <si>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</si>
  <si>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</si>
  <si>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</si>
  <si>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</si>
  <si>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</si>
  <si>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</si>
  <si>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</si>
  <si>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</si>
  <si>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</si>
  <si>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</si>
  <si>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</si>
  <si>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</si>
  <si>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</si>
  <si>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</si>
  <si>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</si>
  <si>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</si>
  <si>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</si>
  <si>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</si>
  <si>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</si>
  <si>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</si>
  <si>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</si>
  <si>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</si>
  <si>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</si>
  <si>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</si>
  <si>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</si>
  <si>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</si>
  <si>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</si>
  <si>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</si>
  <si>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</si>
  <si>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</si>
  <si>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</si>
  <si>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</si>
  <si>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</si>
  <si>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</si>
  <si>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</si>
  <si>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</si>
  <si>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</si>
  <si>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</si>
  <si>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</si>
  <si>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</si>
  <si>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</si>
  <si>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</si>
  <si>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</si>
  <si>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</si>
  <si>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</si>
  <si>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</si>
  <si>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</si>
  <si>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</si>
  <si>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</si>
  <si>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</si>
  <si>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</si>
  <si>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</si>
  <si>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</si>
  <si>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</si>
  <si>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</si>
  <si>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</si>
  <si>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</si>
  <si>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</si>
  <si>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</si>
  <si>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</si>
  <si>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</si>
  <si>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</si>
  <si>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</si>
  <si>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</si>
  <si>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</si>
  <si>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</si>
  <si>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</si>
  <si>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</si>
  <si>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</si>
  <si>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</si>
  <si>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</si>
  <si>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</si>
  <si>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</si>
  <si>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</si>
  <si>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</si>
  <si>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</si>
  <si>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</si>
  <si>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</si>
  <si>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</si>
  <si>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</si>
  <si>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</si>
  <si>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</si>
  <si>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</si>
  <si>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</si>
  <si>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</si>
  <si>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</si>
  <si>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</si>
  <si>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</si>
  <si>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</si>
  <si>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</si>
  <si>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</si>
  <si>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</si>
  <si>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</si>
  <si>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</si>
  <si>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</si>
  <si>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</si>
  <si>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</si>
  <si>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</si>
  <si>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</si>
  <si>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</si>
  <si>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</si>
  <si>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</si>
  <si>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</si>
  <si>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</si>
  <si>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</si>
  <si>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</si>
  <si>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</si>
  <si>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</si>
  <si>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</si>
  <si>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</si>
  <si>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</si>
  <si>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</si>
  <si>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</si>
  <si>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</si>
  <si>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</si>
  <si>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</si>
  <si>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</si>
  <si>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</si>
  <si>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</si>
  <si>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</si>
  <si>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</si>
  <si>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</si>
  <si>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</si>
  <si>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</si>
  <si>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</si>
  <si>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</si>
  <si>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</si>
  <si>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</si>
  <si>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</si>
  <si>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</si>
  <si>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</si>
  <si>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</si>
  <si>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</si>
  <si>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</si>
  <si>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</si>
  <si>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</si>
  <si>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</si>
  <si>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</si>
  <si>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</si>
  <si>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</si>
  <si>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</si>
  <si>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</si>
  <si>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</si>
  <si>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</si>
  <si>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</si>
  <si>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</si>
  <si>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</si>
  <si>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</si>
  <si>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</si>
  <si>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</si>
  <si>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</si>
  <si>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</si>
  <si>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</si>
  <si>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</si>
  <si>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</si>
  <si>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</si>
  <si>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</si>
  <si>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</si>
  <si>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</si>
  <si>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</si>
  <si>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</si>
  <si>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</si>
  <si>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</si>
  <si>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</si>
  <si>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</si>
  <si>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</si>
  <si>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</si>
  <si>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</si>
  <si>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</si>
  <si>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</si>
  <si>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</si>
  <si>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</si>
  <si>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</si>
  <si>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</si>
  <si>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</si>
  <si>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</si>
  <si>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</si>
  <si>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</si>
  <si>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</si>
  <si>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</si>
  <si>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</si>
  <si>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</si>
  <si>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</si>
  <si>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</si>
  <si>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</si>
  <si>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</si>
  <si>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</si>
  <si>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</si>
  <si>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</si>
  <si>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</si>
  <si>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</si>
  <si>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</si>
  <si>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</si>
  <si>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</si>
  <si>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</si>
  <si>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</si>
  <si>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</si>
  <si>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</si>
  <si>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</si>
  <si>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</si>
  <si>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</si>
  <si>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</si>
  <si>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</si>
  <si>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</si>
  <si>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</si>
  <si>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</si>
  <si>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</si>
  <si>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</si>
  <si>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</si>
  <si>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</si>
  <si>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</si>
  <si>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</si>
  <si>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</si>
  <si>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</si>
  <si>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</si>
  <si>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</si>
  <si>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</si>
  <si>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</si>
  <si>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</si>
  <si>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</si>
  <si>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</si>
  <si>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</si>
  <si>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</si>
  <si>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</si>
  <si>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</si>
  <si>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</si>
  <si>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</si>
  <si>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</si>
  <si>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</si>
  <si>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</si>
  <si>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</si>
  <si>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</si>
  <si>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</si>
  <si>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</si>
  <si>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</si>
  <si>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</si>
  <si>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</si>
  <si>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</si>
  <si>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</si>
  <si>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</si>
  <si>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</si>
  <si>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</si>
  <si>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</si>
  <si>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</si>
  <si>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</si>
  <si>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</si>
  <si>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</si>
  <si>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</si>
  <si>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</si>
  <si>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</si>
  <si>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</si>
  <si>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</si>
  <si>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</si>
  <si>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</si>
  <si>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</si>
  <si>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</si>
  <si>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</si>
  <si>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</si>
  <si>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</si>
  <si>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</si>
  <si>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</si>
  <si>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</si>
  <si>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</si>
  <si>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</si>
  <si>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</si>
  <si>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</si>
  <si>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</si>
  <si>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</si>
  <si>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</si>
  <si>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</si>
  <si>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</si>
  <si>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</si>
  <si>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</si>
  <si>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</si>
  <si>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</si>
  <si>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</si>
  <si>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</si>
  <si>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</si>
  <si>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</si>
  <si>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</si>
  <si>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</si>
  <si>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</si>
  <si>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</si>
  <si>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</si>
  <si>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</si>
  <si>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</si>
  <si>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</si>
  <si>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</si>
  <si>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</si>
  <si>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</si>
  <si>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</si>
  <si>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</si>
  <si>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</si>
  <si>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</si>
  <si>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</si>
  <si>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</si>
  <si>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</si>
  <si>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</si>
  <si>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</si>
  <si>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</si>
  <si>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</si>
  <si>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</si>
  <si>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</si>
  <si>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</si>
  <si>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</si>
  <si>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</si>
  <si>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</si>
  <si>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</si>
  <si>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</si>
  <si>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</si>
  <si>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</si>
  <si>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</si>
  <si>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</si>
  <si>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</si>
  <si>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</si>
  <si>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</si>
  <si>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</si>
  <si>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</si>
  <si>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</si>
  <si>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</si>
  <si>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</si>
  <si>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</si>
  <si>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</si>
  <si>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</si>
  <si>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</si>
  <si>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</si>
  <si>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</si>
  <si>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</si>
  <si>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</si>
  <si>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</si>
  <si>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</si>
  <si>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</si>
  <si>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</si>
  <si>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</si>
  <si>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</si>
  <si>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</si>
  <si>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</si>
  <si>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</si>
  <si>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</si>
  <si>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</si>
  <si>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</si>
  <si>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</si>
  <si>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</si>
  <si>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</si>
  <si>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</si>
  <si>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</si>
  <si>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</si>
  <si>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</si>
  <si>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</si>
  <si>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</si>
  <si>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</si>
  <si>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</si>
  <si>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</si>
  <si>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</si>
  <si>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</si>
  <si>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</si>
  <si>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</si>
  <si>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</si>
  <si>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</si>
  <si>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</si>
  <si>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</si>
  <si>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</si>
  <si>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</si>
  <si>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</si>
  <si>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</si>
  <si>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</si>
  <si>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</si>
  <si>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</si>
  <si>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</si>
  <si>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</si>
  <si>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</si>
  <si>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</si>
  <si>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</si>
  <si>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</si>
  <si>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</si>
  <si>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</si>
  <si>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</si>
  <si>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</si>
  <si>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</si>
  <si>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</si>
  <si>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</si>
  <si>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</si>
  <si>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</si>
  <si>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</si>
  <si>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</si>
  <si>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</si>
  <si>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</si>
  <si>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</si>
  <si>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</si>
  <si>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</si>
  <si>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</si>
  <si>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</si>
  <si>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</si>
  <si>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</si>
  <si>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</si>
  <si>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</si>
  <si>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</si>
  <si>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</si>
  <si>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</si>
  <si>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</si>
  <si>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</si>
  <si>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</si>
  <si>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</si>
  <si>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</si>
  <si>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</si>
  <si>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</si>
  <si>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</si>
  <si>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</si>
  <si>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</si>
  <si>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</si>
  <si>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</si>
  <si>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</si>
  <si>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</si>
  <si>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</si>
  <si>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</si>
  <si>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</si>
  <si>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</si>
  <si>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</si>
  <si>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</si>
  <si>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</si>
  <si>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</si>
  <si>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</si>
  <si>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</si>
  <si>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</si>
  <si>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</si>
  <si>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</si>
  <si>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</si>
  <si>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</si>
  <si>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</si>
  <si>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</si>
  <si>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</si>
  <si>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</si>
  <si>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</si>
  <si>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</si>
  <si>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</si>
  <si>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</si>
  <si>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</si>
  <si>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</si>
  <si>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</si>
  <si>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</si>
  <si>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</si>
  <si>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</si>
  <si>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</si>
  <si>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</si>
  <si>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</si>
  <si>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</si>
  <si>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</si>
  <si>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</si>
  <si>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</si>
  <si>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</si>
  <si>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</si>
  <si>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</si>
  <si>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</si>
  <si>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</si>
  <si>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</si>
  <si>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</si>
  <si>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</si>
  <si>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</si>
  <si>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</si>
  <si>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</si>
  <si>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</si>
  <si>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</si>
  <si>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</si>
  <si>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</si>
  <si>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</si>
  <si>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</si>
  <si>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</si>
  <si>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</si>
  <si>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</si>
  <si>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</si>
  <si>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</si>
  <si>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</si>
  <si>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</si>
  <si>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</si>
  <si>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</si>
  <si>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</si>
  <si>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</si>
  <si>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</si>
  <si>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</si>
  <si>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</si>
  <si>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</si>
  <si>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</si>
  <si>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</si>
  <si>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</si>
  <si>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</si>
  <si>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</si>
  <si>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</si>
  <si>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</si>
  <si>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</si>
  <si>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</si>
  <si>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</si>
  <si>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</si>
  <si>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</si>
  <si>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</si>
  <si>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</si>
  <si>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</si>
  <si>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</si>
  <si>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</si>
  <si>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</si>
  <si>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</si>
  <si>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</si>
  <si>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</si>
  <si>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</si>
  <si>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</si>
  <si>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</si>
  <si>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</si>
  <si>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</si>
  <si>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</si>
  <si>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</si>
  <si>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</si>
  <si>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</si>
  <si>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</si>
  <si>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</si>
  <si>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</si>
  <si>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</si>
  <si>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</si>
  <si>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</si>
  <si>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</si>
  <si>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</si>
  <si>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</si>
  <si>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</si>
  <si>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</si>
  <si>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</si>
  <si>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</si>
  <si>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</si>
  <si>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</si>
  <si>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</si>
  <si>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</si>
  <si>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</si>
  <si>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</si>
  <si>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</si>
  <si>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</si>
  <si>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</si>
  <si>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</si>
  <si>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</si>
  <si>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</si>
  <si>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</si>
  <si>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</si>
  <si>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</si>
  <si>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</si>
  <si>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</si>
  <si>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</si>
  <si>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</si>
  <si>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</si>
  <si>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</si>
  <si>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</si>
  <si>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</si>
  <si>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</si>
  <si>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</si>
  <si>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</si>
  <si>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</si>
  <si>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</si>
  <si>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</si>
  <si>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</si>
  <si>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</si>
  <si>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</si>
  <si>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</si>
  <si>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</si>
  <si>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</si>
  <si>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</si>
  <si>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</si>
  <si>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</si>
  <si>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</si>
  <si>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</si>
  <si>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</si>
  <si>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</si>
  <si>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</si>
  <si>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</si>
  <si>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</si>
  <si>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</si>
  <si>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</si>
  <si>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</si>
  <si>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</si>
  <si>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</si>
  <si>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</si>
  <si>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</si>
  <si>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</si>
  <si>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</si>
  <si>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</si>
  <si>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</si>
  <si>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</si>
  <si>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</si>
  <si>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</si>
  <si>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</si>
  <si>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</si>
  <si>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</si>
  <si>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</si>
  <si>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</si>
  <si>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</si>
  <si>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</si>
  <si>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</si>
  <si>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</si>
  <si>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</si>
  <si>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</si>
  <si>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</si>
  <si>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</si>
  <si>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</si>
  <si>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</si>
  <si>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</si>
  <si>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</si>
  <si>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</si>
  <si>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</si>
  <si>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</si>
  <si>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</si>
  <si>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</si>
  <si>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</si>
  <si>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</si>
  <si>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</si>
  <si>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</si>
  <si>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</si>
  <si>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</si>
  <si>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</si>
  <si>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</si>
  <si>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</si>
  <si>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</si>
  <si>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</si>
  <si>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</si>
  <si>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</si>
  <si>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</si>
  <si>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</si>
  <si>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</si>
  <si>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</si>
  <si>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</si>
  <si>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</si>
  <si>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</si>
  <si>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</si>
  <si>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</si>
  <si>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</si>
  <si>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</si>
  <si>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</si>
  <si>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</si>
  <si>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</si>
  <si>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</si>
  <si>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</si>
  <si>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</si>
  <si>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</si>
  <si>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</si>
  <si>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</si>
  <si>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</si>
  <si>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</si>
  <si>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</si>
  <si>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</si>
  <si>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</si>
  <si>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</si>
  <si>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</si>
  <si>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</si>
  <si>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</si>
  <si>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</si>
  <si>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</si>
  <si>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</si>
  <si>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</si>
  <si>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</si>
  <si>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</si>
  <si>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</si>
  <si>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</si>
  <si>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</si>
  <si>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</si>
  <si>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</si>
  <si>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</si>
  <si>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</si>
  <si>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</si>
  <si>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</si>
  <si>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</si>
  <si>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</si>
  <si>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</si>
  <si>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</si>
  <si>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</si>
  <si>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</si>
  <si>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</si>
  <si>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</si>
  <si>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</si>
  <si>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</si>
  <si>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</si>
  <si>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</si>
  <si>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</si>
  <si>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</si>
  <si>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</si>
  <si>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</si>
  <si>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</si>
  <si>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</si>
  <si>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</si>
  <si>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</si>
  <si>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</si>
  <si>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</si>
  <si>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</si>
  <si>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</si>
  <si>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</si>
  <si>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</si>
  <si>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</si>
  <si>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</si>
  <si>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</si>
  <si>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</si>
  <si>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</si>
  <si>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</si>
  <si>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</si>
  <si>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</si>
  <si>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</si>
  <si>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</si>
  <si>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</si>
  <si>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</si>
  <si>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</si>
  <si>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</si>
  <si>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</si>
  <si>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</si>
  <si>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</si>
  <si>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</si>
  <si>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</si>
  <si>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</si>
  <si>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</si>
  <si>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</si>
  <si>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</si>
  <si>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</si>
  <si>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</si>
  <si>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</si>
  <si>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</si>
  <si>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</si>
  <si>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</si>
  <si>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</si>
  <si>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</si>
  <si>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</si>
  <si>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</si>
  <si>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</si>
  <si>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</si>
  <si>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</si>
  <si>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</si>
  <si>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</si>
  <si>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</si>
  <si>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</si>
  <si>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</si>
  <si>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</si>
  <si>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</si>
  <si>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</si>
  <si>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</si>
  <si>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</si>
  <si>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</si>
  <si>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</si>
  <si>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</si>
  <si>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</si>
  <si>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</si>
  <si>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</si>
  <si>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</si>
  <si>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</si>
  <si>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</si>
  <si>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</si>
  <si>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</si>
  <si>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</si>
  <si>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</si>
  <si>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</si>
  <si>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</si>
  <si>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</si>
  <si>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</si>
  <si>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</si>
  <si>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</si>
  <si>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</si>
  <si>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</si>
  <si>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</si>
  <si>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</si>
  <si>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</si>
  <si>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</si>
  <si>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</si>
  <si>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</si>
  <si>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</si>
  <si>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</si>
  <si>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</si>
  <si>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</si>
  <si>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</si>
  <si>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</si>
  <si>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</si>
  <si>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</si>
  <si>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</si>
  <si>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</si>
  <si>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</si>
  <si>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</si>
  <si>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</si>
  <si>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</si>
  <si>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</si>
  <si>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</si>
  <si>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</si>
  <si>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</si>
  <si>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</si>
  <si>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</si>
  <si>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</si>
  <si>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</si>
  <si>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</si>
  <si>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</si>
  <si>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</si>
  <si>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</si>
  <si>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</si>
  <si>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</si>
  <si>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</si>
  <si>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</si>
  <si>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</si>
  <si>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</si>
  <si>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</si>
  <si>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</si>
  <si>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</si>
  <si>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</si>
  <si>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</si>
  <si>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</si>
  <si>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</si>
  <si>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</si>
  <si>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</si>
  <si>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</si>
  <si>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</si>
  <si>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</si>
  <si>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</si>
  <si>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</si>
  <si>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</si>
  <si>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</si>
  <si>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</si>
  <si>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</si>
  <si>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</si>
  <si>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</si>
  <si>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</si>
  <si>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</si>
  <si>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</si>
  <si>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</si>
  <si>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</si>
  <si>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</si>
  <si>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</si>
  <si>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</si>
  <si>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</si>
  <si>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</si>
  <si>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</si>
  <si>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</si>
  <si>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</si>
  <si>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</si>
  <si>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</si>
  <si>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</si>
  <si>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</si>
  <si>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</si>
  <si>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</si>
  <si>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</si>
  <si>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</si>
  <si>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</si>
  <si>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</si>
  <si>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</si>
  <si>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</si>
  <si>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</si>
  <si>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</si>
  <si>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</si>
  <si>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</si>
  <si>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</si>
  <si>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</si>
  <si>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</si>
  <si>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</si>
  <si>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</si>
  <si>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</si>
  <si>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</si>
  <si>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</si>
  <si>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</si>
  <si>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</si>
  <si>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</si>
  <si>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</si>
  <si>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</si>
  <si>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</si>
  <si>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</si>
  <si>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</si>
  <si>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</si>
  <si>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</si>
  <si>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</si>
  <si>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</si>
  <si>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</si>
  <si>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</si>
  <si>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</si>
  <si>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</si>
  <si>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</si>
  <si>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</si>
  <si>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</si>
  <si>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</si>
  <si>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</si>
  <si>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</si>
  <si>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</si>
  <si>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</si>
  <si>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</si>
  <si>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</si>
  <si>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</si>
  <si>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</si>
  <si>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</si>
  <si>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</si>
  <si>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</si>
  <si>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</si>
  <si>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</si>
  <si>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</si>
  <si>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</si>
  <si>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</si>
  <si>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</si>
  <si>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</si>
  <si>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</si>
  <si>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</si>
  <si>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</si>
  <si>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</si>
  <si>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</si>
  <si>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</si>
  <si>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</si>
  <si>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</si>
  <si>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</si>
  <si>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</si>
  <si>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</si>
  <si>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</si>
  <si>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</si>
  <si>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</si>
  <si>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</si>
  <si>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</si>
  <si>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</si>
  <si>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</si>
  <si>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</si>
  <si>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</si>
  <si>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</si>
  <si>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</si>
  <si>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</si>
  <si>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</si>
  <si>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</si>
  <si>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</si>
  <si>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</si>
  <si>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</si>
  <si>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</si>
  <si>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</si>
  <si>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</si>
  <si>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</si>
  <si>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</si>
  <si>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</si>
  <si>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</si>
  <si>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</si>
  <si>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</si>
  <si>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</si>
  <si>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</si>
  <si>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</si>
  <si>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</si>
  <si>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</si>
  <si>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</si>
  <si>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</si>
  <si>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</si>
  <si>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</si>
  <si>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</si>
  <si>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</si>
  <si>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</si>
  <si>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</si>
  <si>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</si>
  <si>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</si>
  <si>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</si>
  <si>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</si>
  <si>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</si>
  <si>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</si>
  <si>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</si>
  <si>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</si>
  <si>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</si>
  <si>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</si>
  <si>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</si>
  <si>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</si>
  <si>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</si>
  <si>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</si>
  <si>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</si>
  <si>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</si>
  <si>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</si>
  <si>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</si>
  <si>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</si>
  <si>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</si>
  <si>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</si>
  <si>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</si>
  <si>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</si>
  <si>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</si>
  <si>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</si>
  <si>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</si>
  <si>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</si>
  <si>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</si>
  <si>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</si>
  <si>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</si>
  <si>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</si>
  <si>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</si>
  <si>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</si>
  <si>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</si>
  <si>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</si>
  <si>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</si>
  <si>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</si>
  <si>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</si>
  <si>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</si>
  <si>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</si>
  <si>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</si>
  <si>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</si>
  <si>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</si>
  <si>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</si>
  <si>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</si>
  <si>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</si>
  <si>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</si>
  <si>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</si>
  <si>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</si>
  <si>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</si>
  <si>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</si>
  <si>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</si>
  <si>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</si>
  <si>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</si>
  <si>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</si>
  <si>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</si>
  <si>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</si>
  <si>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</si>
  <si>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</si>
  <si>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</si>
  <si>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</si>
  <si>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</si>
  <si>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</si>
  <si>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</si>
  <si>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</si>
  <si>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</si>
  <si>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</si>
  <si>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</si>
  <si>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</si>
  <si>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</si>
  <si>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</si>
  <si>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</si>
  <si>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</si>
  <si>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</si>
  <si>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</si>
  <si>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</si>
  <si>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</si>
  <si>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</si>
  <si>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</si>
  <si>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</si>
  <si>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</si>
  <si>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</si>
  <si>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</si>
  <si>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</si>
  <si>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</si>
  <si>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</si>
  <si>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</si>
  <si>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</si>
  <si>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</si>
  <si>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</si>
  <si>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</si>
  <si>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</si>
  <si>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</si>
  <si>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</si>
  <si>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</si>
  <si>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</si>
  <si>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</si>
  <si>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</si>
  <si>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</si>
  <si>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</si>
  <si>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</si>
  <si>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</si>
  <si>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</si>
  <si>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</si>
  <si>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</si>
  <si>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</si>
  <si>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</si>
  <si>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</si>
  <si>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</si>
  <si>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</si>
  <si>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</si>
  <si>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</si>
  <si>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</si>
  <si>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</si>
  <si>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</si>
  <si>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</si>
  <si>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</si>
  <si>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</si>
  <si>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</si>
  <si>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</si>
  <si>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</si>
  <si>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</si>
  <si>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</si>
  <si>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</si>
  <si>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</si>
  <si>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</si>
  <si>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</si>
  <si>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</si>
  <si>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</si>
  <si>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</si>
  <si>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</si>
  <si>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</si>
  <si>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</si>
  <si>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</si>
  <si>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</si>
  <si>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</si>
  <si>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</si>
  <si>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</si>
  <si>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</si>
  <si>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</si>
  <si>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</si>
  <si>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</si>
  <si>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</si>
  <si>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</si>
  <si>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</si>
  <si>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</si>
  <si>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</si>
  <si>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</si>
  <si>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</si>
  <si>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</si>
  <si>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</si>
  <si>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</si>
  <si>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</si>
  <si>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</si>
  <si>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</si>
  <si>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</si>
  <si>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</si>
  <si>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</si>
  <si>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</si>
  <si>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</si>
  <si>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</si>
  <si>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</si>
  <si>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</si>
  <si>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</si>
  <si>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</si>
  <si>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</si>
  <si>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</si>
  <si>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</si>
  <si>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</si>
  <si>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</si>
  <si>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</si>
  <si>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</si>
  <si>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</si>
  <si>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</si>
  <si>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</si>
  <si>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</si>
  <si>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</si>
  <si>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</si>
  <si>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</si>
  <si>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</si>
  <si>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</si>
  <si>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</si>
  <si>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</si>
  <si>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</si>
  <si>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</si>
  <si>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</si>
  <si>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</si>
  <si>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</si>
  <si>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</si>
  <si>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</si>
  <si>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</si>
  <si>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</si>
  <si>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</si>
  <si>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</si>
  <si>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</si>
  <si>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</si>
  <si>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</si>
  <si>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</si>
  <si>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</si>
  <si>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</si>
  <si>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</si>
  <si>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</si>
  <si>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</si>
  <si>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</si>
  <si>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</si>
  <si>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</si>
  <si>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</si>
  <si>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</si>
  <si>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</si>
  <si>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</si>
  <si>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</si>
  <si>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</si>
  <si>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</si>
  <si>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</si>
  <si>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</si>
  <si>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</si>
  <si>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</si>
  <si>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</si>
  <si>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</si>
  <si>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</si>
  <si>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</si>
  <si>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</si>
  <si>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</si>
  <si>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</si>
  <si>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</si>
  <si>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</si>
  <si>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</si>
  <si>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</si>
  <si>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</si>
  <si>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</si>
  <si>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</si>
  <si>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</si>
  <si>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</si>
  <si>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</si>
  <si>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</si>
  <si>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</si>
  <si>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</si>
  <si>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</si>
  <si>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</si>
  <si>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</si>
  <si>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</si>
  <si>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</si>
  <si>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</si>
  <si>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</si>
  <si>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</si>
  <si>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</si>
  <si>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</si>
  <si>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</si>
  <si>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</si>
  <si>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</si>
  <si>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</si>
  <si>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</si>
  <si>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</si>
  <si>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</si>
  <si>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</si>
  <si>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</si>
  <si>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</si>
  <si>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</si>
  <si>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</si>
  <si>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</si>
  <si>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</si>
  <si>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</si>
  <si>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</si>
  <si>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</si>
  <si>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</si>
  <si>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</si>
  <si>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</si>
  <si>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</si>
  <si>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</si>
  <si>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</si>
  <si>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</si>
  <si>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</si>
  <si>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</si>
  <si>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</si>
  <si>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</si>
  <si>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</si>
  <si>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</si>
  <si>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</si>
  <si>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</si>
  <si>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</si>
  <si>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</si>
  <si>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</si>
  <si>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</si>
  <si>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</si>
  <si>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</si>
  <si>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</si>
  <si>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</si>
  <si>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</si>
  <si>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</si>
  <si>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</si>
  <si>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</si>
  <si>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</si>
  <si>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</si>
  <si>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</si>
  <si>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</si>
  <si>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</si>
  <si>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</si>
  <si>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</si>
  <si>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</si>
  <si>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</si>
  <si>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</si>
  <si>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</si>
  <si>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</si>
  <si>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</si>
  <si>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</si>
  <si>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</si>
  <si>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</si>
  <si>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</si>
  <si>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</si>
  <si>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</si>
  <si>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</si>
  <si>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</si>
  <si>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</si>
  <si>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</si>
  <si>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</si>
  <si>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</si>
  <si>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</si>
  <si>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</si>
  <si>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</si>
  <si>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</si>
  <si>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</si>
  <si>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</si>
  <si>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</si>
  <si>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</si>
  <si>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</si>
  <si>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</si>
  <si>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</si>
  <si>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</si>
  <si>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</si>
  <si>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</si>
  <si>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</si>
  <si>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</si>
  <si>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</si>
  <si>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</si>
  <si>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</si>
  <si>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</si>
  <si>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</si>
  <si>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</si>
  <si>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</si>
  <si>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</si>
  <si>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</si>
  <si>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</si>
  <si>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</si>
  <si>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</si>
  <si>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</si>
  <si>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</si>
  <si>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</si>
  <si>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</si>
  <si>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</si>
  <si>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</si>
  <si>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</si>
  <si>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</si>
  <si>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</si>
  <si>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</si>
  <si>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</si>
  <si>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</si>
  <si>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</si>
  <si>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</si>
  <si>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</si>
  <si>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</si>
  <si>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</si>
  <si>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</si>
  <si>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</si>
  <si>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</si>
  <si>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</si>
  <si>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</si>
  <si>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</si>
  <si>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</si>
  <si>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</si>
  <si>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</si>
  <si>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</si>
  <si>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</si>
  <si>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</si>
  <si>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</si>
  <si>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</si>
  <si>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</si>
  <si>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</si>
  <si>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</si>
  <si>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</si>
  <si>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</si>
  <si>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</si>
  <si>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</si>
  <si>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</si>
  <si>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</si>
  <si>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</si>
  <si>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</si>
  <si>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</si>
  <si>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</si>
  <si>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</si>
  <si>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</si>
  <si>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</si>
  <si>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</si>
  <si>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</si>
  <si>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</si>
  <si>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</si>
  <si>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</si>
  <si>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</si>
  <si>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</si>
  <si>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</si>
  <si>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</si>
  <si>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</si>
  <si>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</si>
  <si>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</si>
  <si>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</si>
  <si>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</si>
  <si>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</si>
  <si>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</si>
  <si>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</si>
  <si>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</si>
  <si>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</si>
  <si>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</si>
  <si>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</si>
  <si>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</si>
  <si>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</si>
  <si>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</si>
  <si>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</si>
  <si>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</si>
  <si>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</si>
  <si>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</si>
  <si>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</si>
  <si>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</si>
  <si>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</si>
  <si>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</si>
  <si>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</si>
  <si>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</si>
  <si>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</si>
  <si>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</si>
  <si>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</si>
  <si>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</si>
  <si>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</si>
  <si>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</si>
  <si>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</si>
  <si>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</si>
  <si>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</si>
  <si>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</si>
  <si>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</si>
  <si>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</si>
  <si>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</si>
  <si>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</si>
  <si>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</si>
  <si>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</si>
  <si>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</si>
  <si>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</si>
  <si>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</si>
  <si>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</si>
  <si>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</si>
  <si>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</si>
  <si>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</si>
  <si>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</si>
  <si>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</si>
  <si>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</si>
  <si>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</si>
  <si>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</si>
  <si>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</si>
  <si>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</si>
  <si>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</si>
  <si>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</si>
  <si>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</si>
  <si>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</si>
  <si>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</si>
  <si>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</si>
  <si>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</si>
  <si>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</si>
  <si>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</si>
  <si>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</si>
  <si>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</si>
  <si>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</si>
  <si>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</si>
  <si>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</si>
  <si>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</si>
  <si>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</si>
  <si>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</si>
  <si>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</si>
  <si>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</si>
  <si>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</si>
  <si>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</si>
  <si>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</si>
  <si>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</si>
  <si>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</si>
  <si>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</si>
  <si>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</si>
  <si>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</si>
  <si>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</si>
  <si>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</si>
  <si>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</si>
  <si>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</si>
  <si>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</si>
  <si>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</si>
  <si>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</si>
  <si>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</si>
  <si>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</si>
  <si>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</si>
  <si>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</si>
  <si>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</si>
  <si>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</si>
  <si>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</si>
  <si>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</si>
  <si>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</si>
  <si>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</si>
  <si>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</si>
  <si>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</si>
  <si>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</si>
  <si>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</si>
  <si>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</si>
  <si>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</si>
  <si>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</si>
  <si>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</si>
  <si>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</si>
  <si>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</si>
  <si>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</si>
  <si>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</si>
  <si>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</si>
  <si>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</si>
  <si>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</si>
  <si>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</si>
  <si>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</si>
  <si>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</si>
  <si>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</si>
  <si>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</si>
  <si>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</si>
  <si>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</si>
  <si>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</si>
  <si>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</si>
  <si>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</si>
  <si>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</si>
  <si>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</si>
  <si>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</si>
  <si>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</si>
  <si>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</si>
  <si>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</si>
  <si>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</si>
  <si>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</si>
  <si>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</si>
  <si>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</si>
  <si>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</si>
  <si>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</si>
  <si>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</si>
  <si>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</si>
  <si>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</si>
  <si>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</si>
  <si>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</si>
  <si>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</si>
  <si>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</si>
  <si>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</si>
  <si>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</si>
  <si>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</si>
  <si>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</si>
  <si>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</si>
  <si>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</si>
  <si>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</si>
  <si>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</si>
  <si>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</si>
  <si>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</si>
  <si>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</si>
  <si>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</si>
  <si>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</si>
  <si>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</si>
  <si>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</si>
  <si>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</si>
  <si>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</si>
  <si>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</si>
  <si>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</si>
  <si>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</si>
  <si>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</si>
  <si>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</si>
  <si>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</si>
  <si>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</si>
  <si>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</si>
  <si>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</si>
  <si>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</si>
  <si>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</si>
  <si>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</si>
  <si>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</si>
  <si>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</si>
  <si>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</si>
  <si>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</si>
  <si>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</si>
  <si>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</si>
  <si>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</si>
  <si>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</si>
  <si>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</si>
  <si>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</si>
  <si>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</si>
  <si>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</si>
  <si>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</si>
  <si>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</si>
  <si>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</si>
  <si>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</si>
  <si>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</si>
  <si>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</si>
  <si>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</si>
  <si>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</si>
  <si>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</si>
  <si>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</si>
  <si>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</si>
  <si>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</si>
  <si>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</si>
  <si>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</si>
  <si>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</si>
  <si>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</si>
  <si>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</si>
  <si>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</si>
  <si>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</si>
  <si>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</si>
  <si>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</si>
  <si>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</si>
  <si>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</si>
  <si>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</si>
  <si>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</si>
  <si>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</si>
  <si>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</si>
  <si>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</si>
  <si>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</si>
  <si>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</si>
  <si>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</si>
  <si>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</si>
  <si>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</si>
  <si>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</si>
  <si>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</si>
  <si>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</si>
  <si>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</si>
  <si>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</si>
  <si>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</si>
  <si>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</si>
  <si>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</si>
  <si>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</si>
  <si>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</si>
  <si>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</si>
  <si>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</si>
  <si>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</si>
  <si>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</si>
  <si>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</si>
  <si>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</si>
  <si>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</si>
  <si>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</si>
  <si>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</si>
  <si>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</si>
  <si>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</si>
  <si>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</si>
  <si>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</si>
  <si>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</si>
  <si>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</si>
  <si>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</si>
  <si>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</si>
  <si>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</si>
  <si>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</si>
  <si>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</si>
  <si>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</si>
  <si>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</si>
  <si>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</si>
  <si>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</si>
  <si>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</si>
  <si>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</si>
  <si>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</si>
  <si>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</si>
  <si>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</si>
  <si>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</si>
  <si>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</si>
  <si>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</si>
  <si>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</si>
  <si>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</si>
  <si>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</si>
  <si>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</si>
  <si>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</si>
  <si>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</si>
  <si>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</si>
  <si>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</si>
  <si>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</si>
  <si>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</si>
  <si>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</si>
  <si>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</si>
  <si>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</si>
  <si>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</si>
  <si>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</si>
  <si>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</si>
  <si>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</si>
  <si>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</si>
  <si>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</si>
  <si>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</si>
  <si>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</si>
  <si>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</si>
  <si>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</si>
  <si>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</si>
  <si>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</si>
  <si>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</si>
  <si>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</si>
  <si>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</si>
  <si>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</si>
  <si>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</si>
  <si>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</si>
  <si>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</si>
  <si>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</si>
  <si>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</si>
  <si>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</si>
  <si>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</si>
  <si>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</si>
  <si>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</si>
  <si>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</si>
  <si>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</si>
  <si>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</si>
  <si>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</si>
  <si>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</si>
  <si>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</si>
  <si>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</si>
  <si>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</si>
  <si>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</si>
  <si>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</si>
  <si>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</si>
  <si>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</si>
  <si>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</si>
  <si>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</si>
  <si>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</si>
  <si>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</si>
  <si>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</si>
  <si>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</si>
  <si>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</si>
  <si>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</si>
  <si>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</si>
  <si>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</si>
  <si>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</si>
  <si>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</si>
  <si>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</si>
  <si>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</si>
  <si>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</si>
  <si>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</si>
  <si>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</si>
  <si>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</si>
  <si>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</si>
  <si>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</si>
  <si>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</si>
  <si>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</si>
  <si>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</si>
  <si>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</si>
  <si>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</si>
  <si>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</si>
  <si>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</si>
  <si>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</si>
  <si>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</si>
  <si>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</si>
  <si>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</si>
  <si>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</si>
  <si>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</si>
  <si>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</si>
  <si>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</si>
  <si>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</si>
  <si>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</si>
  <si>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</si>
  <si>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</si>
  <si>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</si>
  <si>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</si>
  <si>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</si>
  <si>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</si>
  <si>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</si>
  <si>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</si>
  <si>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</si>
  <si>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</si>
  <si>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</si>
  <si>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</si>
  <si>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</si>
  <si>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</si>
  <si>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</si>
  <si>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</si>
  <si>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</si>
  <si>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</si>
  <si>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</si>
  <si>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</si>
  <si>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</si>
  <si>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</si>
  <si>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</si>
  <si>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</si>
  <si>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</si>
  <si>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</si>
  <si>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</si>
  <si>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</si>
  <si>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</si>
  <si>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</si>
  <si>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</si>
  <si>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</si>
  <si>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</si>
  <si>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</si>
  <si>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</si>
  <si>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</si>
  <si>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</si>
  <si>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</si>
  <si>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</si>
  <si>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</si>
  <si>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</si>
  <si>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</si>
  <si>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</si>
  <si>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</si>
  <si>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</si>
  <si>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</si>
  <si>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</si>
  <si>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</si>
  <si>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</si>
  <si>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</si>
  <si>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</si>
  <si>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</si>
  <si>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</si>
  <si>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</si>
  <si>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</si>
  <si>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</si>
  <si>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</si>
  <si>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</si>
  <si>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</si>
  <si>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</si>
  <si>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</si>
  <si>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</si>
  <si>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</si>
  <si>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</si>
  <si>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</si>
  <si>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</si>
  <si>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</si>
  <si>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</si>
  <si>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</si>
  <si>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</si>
  <si>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</si>
  <si>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</si>
  <si>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</si>
  <si>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</si>
  <si>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</si>
  <si>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</si>
  <si>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</si>
  <si>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</si>
  <si>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</si>
  <si>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</si>
  <si>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</si>
  <si>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</si>
  <si>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</si>
  <si>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</si>
  <si>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</si>
  <si>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</si>
  <si>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</si>
  <si>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</si>
  <si>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</si>
  <si>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</si>
  <si>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</si>
  <si>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</si>
  <si>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</si>
  <si>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</si>
  <si>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</si>
  <si>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</si>
  <si>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</si>
  <si>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</si>
  <si>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</si>
  <si>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</si>
  <si>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</si>
  <si>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</si>
  <si>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</si>
  <si>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</si>
  <si>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</si>
  <si>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</si>
  <si>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</si>
  <si>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</si>
  <si>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</si>
  <si>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</si>
  <si>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</si>
  <si>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</si>
  <si>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</si>
  <si>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</si>
  <si>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</si>
  <si>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</si>
  <si>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</si>
  <si>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</si>
  <si>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</si>
  <si>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</si>
  <si>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</si>
  <si>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</si>
  <si>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</si>
  <si>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</si>
  <si>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</si>
  <si>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</si>
  <si>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</si>
  <si>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</si>
  <si>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</si>
  <si>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</si>
  <si>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</si>
  <si>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</si>
  <si>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</si>
  <si>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</si>
  <si>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</si>
  <si>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</si>
  <si>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</si>
  <si>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</si>
  <si>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</si>
  <si>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</si>
  <si>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</si>
  <si>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</si>
  <si>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</si>
  <si>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</si>
  <si>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</si>
  <si>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</si>
  <si>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</si>
  <si>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</si>
  <si>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</si>
  <si>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</si>
  <si>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</si>
  <si>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</si>
  <si>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</si>
  <si>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</si>
  <si>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</si>
  <si>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</si>
  <si>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</si>
  <si>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</si>
  <si>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</si>
  <si>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</si>
  <si>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</si>
  <si>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</si>
  <si>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</si>
  <si>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</si>
  <si>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</si>
  <si>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</si>
  <si>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</si>
  <si>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</si>
  <si>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</si>
  <si>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</si>
  <si>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</si>
  <si>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</si>
  <si>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</si>
  <si>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</si>
  <si>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</si>
  <si>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</si>
  <si>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</si>
  <si>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</si>
  <si>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</si>
  <si>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</si>
  <si>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</si>
  <si>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</si>
  <si>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</si>
  <si>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</si>
  <si>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</si>
  <si>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</si>
  <si>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</si>
  <si>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</si>
  <si>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</si>
  <si>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</si>
  <si>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</si>
  <si>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</si>
  <si>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</si>
  <si>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</si>
  <si>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</si>
  <si>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</si>
  <si>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</si>
  <si>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</si>
  <si>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</si>
  <si>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</si>
  <si>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</si>
  <si>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</si>
  <si>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</si>
  <si>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</si>
  <si>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</si>
  <si>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</si>
  <si>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</si>
  <si>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</si>
  <si>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</si>
  <si>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</si>
  <si>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</si>
  <si>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</si>
  <si>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</si>
  <si>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</si>
  <si>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</si>
  <si>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</si>
  <si>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</si>
  <si>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</si>
  <si>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</si>
  <si>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</si>
  <si>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</si>
  <si>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</si>
  <si>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</si>
  <si>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</si>
  <si>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</si>
  <si>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</si>
  <si>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</si>
  <si>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</si>
  <si>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</si>
  <si>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</si>
  <si>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</si>
  <si>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</si>
  <si>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</si>
  <si>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</si>
  <si>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</si>
  <si>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</si>
  <si>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</si>
  <si>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</si>
  <si>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</si>
  <si>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</si>
  <si>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</si>
  <si>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</si>
  <si>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</si>
  <si>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</si>
  <si>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</si>
  <si>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</si>
  <si>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</si>
  <si>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</si>
  <si>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</si>
  <si>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</si>
  <si>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</si>
  <si>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</si>
  <si>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</si>
  <si>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</si>
  <si>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</si>
  <si>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</si>
  <si>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</si>
  <si>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</si>
  <si>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</si>
  <si>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</si>
  <si>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</si>
  <si>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</si>
  <si>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</si>
  <si>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</si>
  <si>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</si>
  <si>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</si>
  <si>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</si>
  <si>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</si>
  <si>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</si>
  <si>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</si>
  <si>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</si>
  <si>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</si>
  <si>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</si>
  <si>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</si>
  <si>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</si>
  <si>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</si>
  <si>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</si>
  <si>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</si>
  <si>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</si>
  <si>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</si>
  <si>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</si>
  <si>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</si>
  <si>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</si>
  <si>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</si>
  <si>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</si>
  <si>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</si>
  <si>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</si>
  <si>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</si>
  <si>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</si>
  <si>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</si>
  <si>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</si>
  <si>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</si>
  <si>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</si>
  <si>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</si>
  <si>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</si>
  <si>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</si>
  <si>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</si>
  <si>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</si>
  <si>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</si>
  <si>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</si>
  <si>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</si>
  <si>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</si>
  <si>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</si>
  <si>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</si>
  <si>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</si>
  <si>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</si>
  <si>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</si>
  <si>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</si>
  <si>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</si>
  <si>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</si>
  <si>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</si>
  <si>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</si>
  <si>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</si>
  <si>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</si>
  <si>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</si>
  <si>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</si>
  <si>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</si>
  <si>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</si>
  <si>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</si>
  <si>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</si>
  <si>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</si>
  <si>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</si>
  <si>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</si>
  <si>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</si>
  <si>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</si>
  <si>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</si>
  <si>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</si>
  <si>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</si>
  <si>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</si>
  <si>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</si>
  <si>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</si>
  <si>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</si>
  <si>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</si>
  <si>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</si>
  <si>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</si>
  <si>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</si>
  <si>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</si>
  <si>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</si>
  <si>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</si>
  <si>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</si>
  <si>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</si>
  <si>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</si>
  <si>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</si>
  <si>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</si>
  <si>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</si>
  <si>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</si>
  <si>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</si>
  <si>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</si>
  <si>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</si>
  <si>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</si>
  <si>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</si>
  <si>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</si>
  <si>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</si>
  <si>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</si>
  <si>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</si>
  <si>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</si>
  <si>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</si>
  <si>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</si>
  <si>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</si>
  <si>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</si>
  <si>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</si>
  <si>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</si>
  <si>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</si>
  <si>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</si>
  <si>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</si>
  <si>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</si>
  <si>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</si>
  <si>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</si>
  <si>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</si>
  <si>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</si>
  <si>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</si>
  <si>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</si>
  <si>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</si>
  <si>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</si>
  <si>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</si>
  <si>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</si>
  <si>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</si>
  <si>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</si>
  <si>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</si>
  <si>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</si>
  <si>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</si>
  <si>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</si>
  <si>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</si>
  <si>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</si>
  <si>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</si>
  <si>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</si>
  <si>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</si>
  <si>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</si>
  <si>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</si>
  <si>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</si>
  <si>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</si>
  <si>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</si>
  <si>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</si>
  <si>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</si>
  <si>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</si>
  <si>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</si>
  <si>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</si>
  <si>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</si>
  <si>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</si>
  <si>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</si>
  <si>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</si>
  <si>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</si>
  <si>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</si>
  <si>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</si>
  <si>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</si>
  <si>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</si>
  <si>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</si>
  <si>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</si>
  <si>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</si>
  <si>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</si>
  <si>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</si>
  <si>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</si>
  <si>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</si>
  <si>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</si>
  <si>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</si>
  <si>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</si>
  <si>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</si>
  <si>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</si>
  <si>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</si>
  <si>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</si>
  <si>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</si>
  <si>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</si>
  <si>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</si>
  <si>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</si>
  <si>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</si>
  <si>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</si>
  <si>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</si>
  <si>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</si>
  <si>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</si>
  <si>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</si>
  <si>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</si>
  <si>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</si>
  <si>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</si>
  <si>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</si>
  <si>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</si>
  <si>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</si>
  <si>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</si>
  <si>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</si>
  <si>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</si>
  <si>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</si>
  <si>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</si>
  <si>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</si>
  <si>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</si>
  <si>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</si>
  <si>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</si>
  <si>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</si>
  <si>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</si>
  <si>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</si>
  <si>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</si>
  <si>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</si>
  <si>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</si>
  <si>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</si>
  <si>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</si>
  <si>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</si>
  <si>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</si>
  <si>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</si>
  <si>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</si>
  <si>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</si>
  <si>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</si>
  <si>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</si>
  <si>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</si>
  <si>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</si>
  <si>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</si>
  <si>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</si>
  <si>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</si>
  <si>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</si>
  <si>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</si>
  <si>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</si>
  <si>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</si>
  <si>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</si>
  <si>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</si>
  <si>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</si>
  <si>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</si>
  <si>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</si>
  <si>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</si>
  <si>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</si>
  <si>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</si>
  <si>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</si>
  <si>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</si>
  <si>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</si>
  <si>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</si>
  <si>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</si>
  <si>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</si>
  <si>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</si>
  <si>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</si>
  <si>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</si>
  <si>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</si>
  <si>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</si>
  <si>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</si>
  <si>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</si>
  <si>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</si>
  <si>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</si>
  <si>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</si>
  <si>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</si>
  <si>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</si>
  <si>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</si>
  <si>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</si>
  <si>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</si>
  <si>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</si>
  <si>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</si>
  <si>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</si>
  <si>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</si>
  <si>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</si>
  <si>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</si>
  <si>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</si>
  <si>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</si>
  <si>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</si>
  <si>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</si>
  <si>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</si>
  <si>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</si>
  <si>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</si>
  <si>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</si>
  <si>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</si>
  <si>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</si>
  <si>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</si>
  <si>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</si>
  <si>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</si>
  <si>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</si>
  <si>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</si>
  <si>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</si>
  <si>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</si>
  <si>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</si>
  <si>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</si>
  <si>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</si>
  <si>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</si>
  <si>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</si>
  <si>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</si>
  <si>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</si>
  <si>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</si>
  <si>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</si>
  <si>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</si>
  <si>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</si>
  <si>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</si>
  <si>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</si>
  <si>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</si>
  <si>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</si>
  <si>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</si>
  <si>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</si>
  <si>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</si>
  <si>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</si>
  <si>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</si>
  <si>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</si>
  <si>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</si>
  <si>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</si>
  <si>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</si>
  <si>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</si>
  <si>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</si>
  <si>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</si>
  <si>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</si>
  <si>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</si>
  <si>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</si>
  <si>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</si>
  <si>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</si>
  <si>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</si>
  <si>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</si>
  <si>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</si>
  <si>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</si>
  <si>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</si>
  <si>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</si>
  <si>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</si>
  <si>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</si>
  <si>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</si>
  <si>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</si>
  <si>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</si>
  <si>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</si>
  <si>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</si>
  <si>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</si>
  <si>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</si>
  <si>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</si>
  <si>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</si>
  <si>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</si>
  <si>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</si>
  <si>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</si>
  <si>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</si>
  <si>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</si>
  <si>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</si>
  <si>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</si>
  <si>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</si>
  <si>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</si>
  <si>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</si>
  <si>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</si>
  <si>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</si>
  <si>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</si>
  <si>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</si>
  <si>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</si>
  <si>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</si>
  <si>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</si>
  <si>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</si>
  <si>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</si>
  <si>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</si>
  <si>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</si>
  <si>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</si>
  <si>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</si>
  <si>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</si>
  <si>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</si>
  <si>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</si>
  <si>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</si>
  <si>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</si>
  <si>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</si>
  <si>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</si>
  <si>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</si>
  <si>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</si>
  <si>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</si>
  <si>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</si>
  <si>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</si>
  <si>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</si>
  <si>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</si>
  <si>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</si>
  <si>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</si>
  <si>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</si>
  <si>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</si>
  <si>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</si>
  <si>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</si>
  <si>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</si>
  <si>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</si>
  <si>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</si>
  <si>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</si>
  <si>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</si>
  <si>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</si>
  <si>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</si>
  <si>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</si>
  <si>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</si>
  <si>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</si>
  <si>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</si>
  <si>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</si>
  <si>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</si>
  <si>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</si>
  <si>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</si>
  <si>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</si>
  <si>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</si>
  <si>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</si>
  <si>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</si>
  <si>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</si>
  <si>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</si>
  <si>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</si>
  <si>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</si>
  <si>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</si>
  <si>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</si>
  <si>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</si>
  <si>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</si>
  <si>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</si>
  <si>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</si>
  <si>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</si>
  <si>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</si>
  <si>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</si>
  <si>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</si>
  <si>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</si>
  <si>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</si>
  <si>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</si>
  <si>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</si>
  <si>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</si>
  <si>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</si>
  <si>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</si>
  <si>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</si>
  <si>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</si>
  <si>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</si>
  <si>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</si>
  <si>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</si>
  <si>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</si>
  <si>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</si>
  <si>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</si>
  <si>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</si>
  <si>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</si>
  <si>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</si>
  <si>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</si>
  <si>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</si>
  <si>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</si>
  <si>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</si>
  <si>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</si>
  <si>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</si>
  <si>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</si>
  <si>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</si>
  <si>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</si>
  <si>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</si>
  <si>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</si>
  <si>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</si>
  <si>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</si>
  <si>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</si>
  <si>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</si>
  <si>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</si>
  <si>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</si>
  <si>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</si>
  <si>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</si>
  <si>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</si>
  <si>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</si>
  <si>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</si>
  <si>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</si>
  <si>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</si>
  <si>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</si>
  <si>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</si>
  <si>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</si>
  <si>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</si>
  <si>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</si>
  <si>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</si>
  <si>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</si>
  <si>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</si>
  <si>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</si>
  <si>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</si>
  <si>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</si>
  <si>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</si>
  <si>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</si>
  <si>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</si>
  <si>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</si>
  <si>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</si>
  <si>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</si>
  <si>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</si>
  <si>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</si>
  <si>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</si>
  <si>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</si>
  <si>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</si>
  <si>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</si>
  <si>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</si>
  <si>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</si>
  <si>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</si>
  <si>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</si>
  <si>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</si>
  <si>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</si>
  <si>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</si>
  <si>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</si>
  <si>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</si>
  <si>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</si>
  <si>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</si>
  <si>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</si>
  <si>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</si>
  <si>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</si>
  <si>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</si>
  <si>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</si>
  <si>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</si>
  <si>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</si>
  <si>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</si>
  <si>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</si>
  <si>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</si>
  <si>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</si>
  <si>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</si>
  <si>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</si>
  <si>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</si>
  <si>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</si>
  <si>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</si>
  <si>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</si>
  <si>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</si>
  <si>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</si>
  <si>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</si>
  <si>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</si>
  <si>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</si>
  <si>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</si>
  <si>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</si>
  <si>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</si>
  <si>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</si>
  <si>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</si>
  <si>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</si>
  <si>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</si>
  <si>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</si>
  <si>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</si>
  <si>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</si>
  <si>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</si>
  <si>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</si>
  <si>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</si>
  <si>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</si>
  <si>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</si>
  <si>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</si>
  <si>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</si>
  <si>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</si>
  <si>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</si>
  <si>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</si>
  <si>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</si>
  <si>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</si>
  <si>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</si>
  <si>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</si>
  <si>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</si>
  <si>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</si>
  <si>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</si>
  <si>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</si>
  <si>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</si>
  <si>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</si>
  <si>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</si>
  <si>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</si>
  <si>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</si>
  <si>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</si>
  <si>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</si>
  <si>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</si>
  <si>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</si>
  <si>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</si>
  <si>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</si>
  <si>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</si>
  <si>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</si>
  <si>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</si>
  <si>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</si>
  <si>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</si>
  <si>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</si>
  <si>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</si>
  <si>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</si>
  <si>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</si>
  <si>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</si>
  <si>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</si>
  <si>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</si>
  <si>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</si>
  <si>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</si>
  <si>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</si>
  <si>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</si>
  <si>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</si>
  <si>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</si>
  <si>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</si>
  <si>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</si>
  <si>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</si>
  <si>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</si>
  <si>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</si>
  <si>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</si>
  <si>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</si>
  <si>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</si>
  <si>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</si>
  <si>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</si>
  <si>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</si>
  <si>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</si>
  <si>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</si>
  <si>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</si>
  <si>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</si>
  <si>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</si>
  <si>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</si>
  <si>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</si>
  <si>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</si>
  <si>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</si>
  <si>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</si>
  <si>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</si>
  <si>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</si>
  <si>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</si>
  <si>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</si>
  <si>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</si>
  <si>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</si>
  <si>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</si>
  <si>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</si>
  <si>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</si>
  <si>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</si>
  <si>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</si>
  <si>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</si>
  <si>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</si>
  <si>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</si>
  <si>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</si>
  <si>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</si>
  <si>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</si>
  <si>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</si>
  <si>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</si>
  <si>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</si>
  <si>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</si>
  <si>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</si>
  <si>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</si>
  <si>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</si>
  <si>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</si>
  <si>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</si>
  <si>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</si>
  <si>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</si>
  <si>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</si>
  <si>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</si>
  <si>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</si>
  <si>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</si>
  <si>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</si>
  <si>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</si>
  <si>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</si>
  <si>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</si>
  <si>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</si>
  <si>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</si>
  <si>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</si>
  <si>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</si>
  <si>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</si>
  <si>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</si>
  <si>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</si>
  <si>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</si>
  <si>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</si>
  <si>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</si>
  <si>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</si>
  <si>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</si>
  <si>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</si>
  <si>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</si>
  <si>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</si>
  <si>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</si>
  <si>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</si>
  <si>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</si>
  <si>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</si>
  <si>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</si>
  <si>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</si>
  <si>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</si>
  <si>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</si>
  <si>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</si>
  <si>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</si>
  <si>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</si>
  <si>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</si>
  <si>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</si>
  <si>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</si>
  <si>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</si>
  <si>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</si>
  <si>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</si>
  <si>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</si>
  <si>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</si>
  <si>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</si>
  <si>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</si>
  <si>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</si>
  <si>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</si>
  <si>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</si>
  <si>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</si>
  <si>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</si>
  <si>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</si>
  <si>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</si>
  <si>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</si>
  <si>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</si>
  <si>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</si>
  <si>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</si>
  <si>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</si>
  <si>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</si>
  <si>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</si>
  <si>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</si>
  <si>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</si>
  <si>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</si>
  <si>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</si>
  <si>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</si>
  <si>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</si>
  <si>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</si>
  <si>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</si>
  <si>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</si>
  <si>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</si>
  <si>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</si>
  <si>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</si>
  <si>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</si>
  <si>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</si>
  <si>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</si>
  <si>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</si>
  <si>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</si>
  <si>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</si>
  <si>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</si>
  <si>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</si>
  <si>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</si>
  <si>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</si>
  <si>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</si>
  <si>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</si>
  <si>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</si>
  <si>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</si>
  <si>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</si>
  <si>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</si>
  <si>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</si>
  <si>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</si>
  <si>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</si>
  <si>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</si>
  <si>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</si>
  <si>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</si>
  <si>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</si>
  <si>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</si>
  <si>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</si>
  <si>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</si>
  <si>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</si>
  <si>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</si>
  <si>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</si>
  <si>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</si>
  <si>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</si>
  <si>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</si>
  <si>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</si>
  <si>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</si>
  <si>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</si>
  <si>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</si>
  <si>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</si>
  <si>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</si>
  <si>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</si>
  <si>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</si>
  <si>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</si>
  <si>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</si>
  <si>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</si>
  <si>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</si>
  <si>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</si>
  <si>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</si>
  <si>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</si>
  <si>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</si>
  <si>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</si>
  <si>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</si>
  <si>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</si>
  <si>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</si>
  <si>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</si>
  <si>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</si>
  <si>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</si>
  <si>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</si>
  <si>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</si>
  <si>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</si>
  <si>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</si>
  <si>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</si>
  <si>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</si>
  <si>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</si>
  <si>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</si>
  <si>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</si>
  <si>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</si>
  <si>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</si>
  <si>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</si>
  <si>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</si>
  <si>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</si>
  <si>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</si>
  <si>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</si>
  <si>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</si>
  <si>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</si>
  <si>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</si>
  <si>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</si>
  <si>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</si>
  <si>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</si>
  <si>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</si>
  <si>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</si>
  <si>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</si>
  <si>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</si>
  <si>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</si>
  <si>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</si>
  <si>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</si>
  <si>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</si>
  <si>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</si>
  <si>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</si>
  <si>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</si>
  <si>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</si>
  <si>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</si>
  <si>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</si>
  <si>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</si>
  <si>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</si>
  <si>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</si>
  <si>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</si>
  <si>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</si>
  <si>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</si>
  <si>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</si>
  <si>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</si>
  <si>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</si>
  <si>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</si>
  <si>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</si>
  <si>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</si>
  <si>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</si>
  <si>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</si>
  <si>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</si>
  <si>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</si>
  <si>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</si>
  <si>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</si>
  <si>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</si>
  <si>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</si>
  <si>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</si>
  <si>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</si>
  <si>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</si>
  <si>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</si>
  <si>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</si>
  <si>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</si>
  <si>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</si>
  <si>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</si>
  <si>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</si>
  <si>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</si>
  <si>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</si>
  <si>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</si>
  <si>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</si>
  <si>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</si>
  <si>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</si>
  <si>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</si>
  <si>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</si>
  <si>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</si>
  <si>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</si>
  <si>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</si>
  <si>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</si>
  <si>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</si>
  <si>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</si>
  <si>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</si>
  <si>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</si>
  <si>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</si>
  <si>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</si>
  <si>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</si>
  <si>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</si>
  <si>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</si>
  <si>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</si>
  <si>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</si>
  <si>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</si>
  <si>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</si>
  <si>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</si>
  <si>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</si>
  <si>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</si>
  <si>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</si>
  <si>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</si>
  <si>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</si>
  <si>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</si>
  <si>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</si>
  <si>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</si>
  <si>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</si>
  <si>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</si>
  <si>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</si>
  <si>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</si>
  <si>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</si>
  <si>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</si>
  <si>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</si>
  <si>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</si>
  <si>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</si>
  <si>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</si>
  <si>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</si>
  <si>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</si>
  <si>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</si>
  <si>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</si>
  <si>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</si>
  <si>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</si>
  <si>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</si>
  <si>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</si>
  <si>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</si>
  <si>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</si>
  <si>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</si>
  <si>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</si>
  <si>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</si>
  <si>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</si>
  <si>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</si>
  <si>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</si>
  <si>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</si>
  <si>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</si>
  <si>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</si>
  <si>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</si>
  <si>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</si>
  <si>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</si>
  <si>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</si>
  <si>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</si>
  <si>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</si>
  <si>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</si>
  <si>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</si>
  <si>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</si>
  <si>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</si>
  <si>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</si>
  <si>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</si>
  <si>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</si>
  <si>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</si>
  <si>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</si>
  <si>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</si>
  <si>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</si>
  <si>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</si>
  <si>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</si>
  <si>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</si>
  <si>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</si>
  <si>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</si>
  <si>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</si>
  <si>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</si>
  <si>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</si>
  <si>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</si>
  <si>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</si>
  <si>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</si>
  <si>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</si>
  <si>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</si>
  <si>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</si>
  <si>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</si>
  <si>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</si>
  <si>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</si>
  <si>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</si>
  <si>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</si>
  <si>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</si>
  <si>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</si>
  <si>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</si>
  <si>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</si>
  <si>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</si>
  <si>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</si>
  <si>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</si>
  <si>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</si>
  <si>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</si>
  <si>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</si>
  <si>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</si>
  <si>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</si>
  <si>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</si>
  <si>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</si>
  <si>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</si>
  <si>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</si>
  <si>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</si>
  <si>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</si>
  <si>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</si>
  <si>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</si>
  <si>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</si>
  <si>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</si>
  <si>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</si>
  <si>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</si>
  <si>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</si>
  <si>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</si>
  <si>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</si>
  <si>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</si>
  <si>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</si>
  <si>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</si>
  <si>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</si>
  <si>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</si>
  <si>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</si>
  <si>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</si>
  <si>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</si>
  <si>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</si>
  <si>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</si>
  <si>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</si>
  <si>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</si>
  <si>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</si>
  <si>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</si>
  <si>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</si>
  <si>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</si>
  <si>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</si>
  <si>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</si>
  <si>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</si>
  <si>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</si>
  <si>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</si>
  <si>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</si>
  <si>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</si>
  <si>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</si>
  <si>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</si>
  <si>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</si>
  <si>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</si>
  <si>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</si>
  <si>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</si>
  <si>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</si>
  <si>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</si>
  <si>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</si>
  <si>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</si>
  <si>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</si>
  <si>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</si>
  <si>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</si>
  <si>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</si>
  <si>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</si>
  <si>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</si>
  <si>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</si>
  <si>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</si>
  <si>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</si>
  <si>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</si>
  <si>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</si>
  <si>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</si>
  <si>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</si>
  <si>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</si>
  <si>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</si>
  <si>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</si>
  <si>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</si>
  <si>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</si>
  <si>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</si>
  <si>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</si>
  <si>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</si>
  <si>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</si>
  <si>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</si>
  <si>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</si>
  <si>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</si>
  <si>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</si>
  <si>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</si>
  <si>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</si>
  <si>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</si>
  <si>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</si>
  <si>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</si>
  <si>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</si>
  <si>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</si>
  <si>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</si>
  <si>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</si>
  <si>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</si>
  <si>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</si>
  <si>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</si>
  <si>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</si>
  <si>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</si>
  <si>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</si>
  <si>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</si>
  <si>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</si>
  <si>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</si>
  <si>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</si>
  <si>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</si>
  <si>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</si>
  <si>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</si>
  <si>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</si>
  <si>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</si>
  <si>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</si>
  <si>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</si>
  <si>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</si>
  <si>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</si>
  <si>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</si>
  <si>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</si>
  <si>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</si>
  <si>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</si>
  <si>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</si>
  <si>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</si>
  <si>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</si>
  <si>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</si>
  <si>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</si>
  <si>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</si>
  <si>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</si>
  <si>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</si>
  <si>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</si>
  <si>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</si>
  <si>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</si>
  <si>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</si>
  <si>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</si>
  <si>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</si>
  <si>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</si>
  <si>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</si>
  <si>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</si>
  <si>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</si>
  <si>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</si>
  <si>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</si>
  <si>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</si>
  <si>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</si>
  <si>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</si>
  <si>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</si>
  <si>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</si>
  <si>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</si>
  <si>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</si>
  <si>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</si>
  <si>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</si>
  <si>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</si>
  <si>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</si>
  <si>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</si>
  <si>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</si>
  <si>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</si>
  <si>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</si>
  <si>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</si>
  <si>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</si>
  <si>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</si>
  <si>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</si>
  <si>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</si>
  <si>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</si>
  <si>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</si>
  <si>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</si>
  <si>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</si>
  <si>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</si>
  <si>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</si>
  <si>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</si>
  <si>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</si>
  <si>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</si>
  <si>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</si>
  <si>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</si>
  <si>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</si>
  <si>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</si>
  <si>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</si>
  <si>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</si>
  <si>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</si>
  <si>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</si>
  <si>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</si>
  <si>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</si>
  <si>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</si>
  <si>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</si>
  <si>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</si>
  <si>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</si>
  <si>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</si>
  <si>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</si>
  <si>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</si>
  <si>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</si>
  <si>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</si>
  <si>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</si>
  <si>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</si>
  <si>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</si>
  <si>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</si>
  <si>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</si>
  <si>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</si>
  <si>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</si>
  <si>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</si>
  <si>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</si>
  <si>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</si>
  <si>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</si>
  <si>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</si>
  <si>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</si>
  <si>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</si>
  <si>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</si>
  <si>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</si>
  <si>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</si>
  <si>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</si>
  <si>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</si>
  <si>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</si>
  <si>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</si>
  <si>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</si>
  <si>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</si>
  <si>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</si>
  <si>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</si>
  <si>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</si>
  <si>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</si>
  <si>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</si>
  <si>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</si>
  <si>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</si>
  <si>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</si>
  <si>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</si>
  <si>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</si>
  <si>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</si>
  <si>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</si>
  <si>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</si>
  <si>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</si>
  <si>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</si>
  <si>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</si>
  <si>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</si>
  <si>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</si>
  <si>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</si>
  <si>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</si>
  <si>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</si>
  <si>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</si>
  <si>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</si>
  <si>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</si>
  <si>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</si>
  <si>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</si>
  <si>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</si>
  <si>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</si>
  <si>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</si>
  <si>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</si>
  <si>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</si>
  <si>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</si>
  <si>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</si>
  <si>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</si>
  <si>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</si>
  <si>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</si>
  <si>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</si>
  <si>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</si>
  <si>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</si>
  <si>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</si>
  <si>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</si>
  <si>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</si>
  <si>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</si>
  <si>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</si>
  <si>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</si>
  <si>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</si>
  <si>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</si>
  <si>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</si>
  <si>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</si>
  <si>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</si>
  <si>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</si>
  <si>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</si>
  <si>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</si>
  <si>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</si>
  <si>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</si>
  <si>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</si>
  <si>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</si>
  <si>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</si>
  <si>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</si>
  <si>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</si>
  <si>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</si>
  <si>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</si>
  <si>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</si>
  <si>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</si>
  <si>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</si>
  <si>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</si>
  <si>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</si>
  <si>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</si>
  <si>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</si>
  <si>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</si>
  <si>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</si>
  <si>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</si>
  <si>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</si>
  <si>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</si>
  <si>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</si>
  <si>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</si>
  <si>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</si>
  <si>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</si>
  <si>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</si>
  <si>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</si>
  <si>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</si>
  <si>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</si>
  <si>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</si>
  <si>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</si>
  <si>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</si>
  <si>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</si>
  <si>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</si>
  <si>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</si>
  <si>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</si>
  <si>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</si>
  <si>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</si>
  <si>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</si>
  <si>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</si>
  <si>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</si>
  <si>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</si>
  <si>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</si>
  <si>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</si>
  <si>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</si>
  <si>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</si>
  <si>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</si>
  <si>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</si>
  <si>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</si>
  <si>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</si>
  <si>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</si>
  <si>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</si>
  <si>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</si>
  <si>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</si>
  <si>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</si>
  <si>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</si>
  <si>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</si>
  <si>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</si>
  <si>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</si>
  <si>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</si>
  <si>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</si>
  <si>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</si>
  <si>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</si>
  <si>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</si>
  <si>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</si>
  <si>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</si>
  <si>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</si>
  <si>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</si>
  <si>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</si>
  <si>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</si>
  <si>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</si>
  <si>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</si>
  <si>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</si>
  <si>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</si>
  <si>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</si>
  <si>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</si>
  <si>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</si>
  <si>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</si>
  <si>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</si>
  <si>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</si>
  <si>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</si>
  <si>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</si>
  <si>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</si>
  <si>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</si>
  <si>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</si>
  <si>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</si>
  <si>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</si>
  <si>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</si>
  <si>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</si>
  <si>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</si>
  <si>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</si>
  <si>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</si>
  <si>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</si>
  <si>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</si>
  <si>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</si>
  <si>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</si>
  <si>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</si>
  <si>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</si>
  <si>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</si>
  <si>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</si>
  <si>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</si>
  <si>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</si>
  <si>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</si>
  <si>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</si>
  <si>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</si>
  <si>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</si>
  <si>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</si>
  <si>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</si>
  <si>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</si>
  <si>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</si>
  <si>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</si>
  <si>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</si>
  <si>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</si>
  <si>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</si>
  <si>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</si>
  <si>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</si>
  <si>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</si>
  <si>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</si>
  <si>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</si>
  <si>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</si>
  <si>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</si>
  <si>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</si>
  <si>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</si>
  <si>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</si>
  <si>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</si>
  <si>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</si>
  <si>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</si>
  <si>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</si>
  <si>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</si>
  <si>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</si>
  <si>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</si>
  <si>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</si>
  <si>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</si>
  <si>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</si>
  <si>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</si>
  <si>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</si>
  <si>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</si>
  <si>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</si>
  <si>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</si>
  <si>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</si>
  <si>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</si>
  <si>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</si>
  <si>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</si>
  <si>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</si>
  <si>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</si>
  <si>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</si>
  <si>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</si>
  <si>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</si>
  <si>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</si>
  <si>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</si>
  <si>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</si>
  <si>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</si>
  <si>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</si>
  <si>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</si>
  <si>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</si>
  <si>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</si>
  <si>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</si>
  <si>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</si>
  <si>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</si>
  <si>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</si>
  <si>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</si>
  <si>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</si>
  <si>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</si>
  <si>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</si>
  <si>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</si>
  <si>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</si>
  <si>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</si>
  <si>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</si>
  <si>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</si>
  <si>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</si>
  <si>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</si>
  <si>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</si>
  <si>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</si>
  <si>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</si>
  <si>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</si>
  <si>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</si>
  <si>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</si>
  <si>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</si>
  <si>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</si>
  <si>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</si>
  <si>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</si>
  <si>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</si>
  <si>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</si>
  <si>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</si>
  <si>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</si>
  <si>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</si>
  <si>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</si>
  <si>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</si>
  <si>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</si>
  <si>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</si>
  <si>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</si>
  <si>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</si>
  <si>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</si>
  <si>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</si>
  <si>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</si>
  <si>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</si>
  <si>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</si>
  <si>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</si>
  <si>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</si>
  <si>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</si>
  <si>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</si>
  <si>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</si>
  <si>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</si>
  <si>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</si>
  <si>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</si>
  <si>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</si>
  <si>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</si>
  <si>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</si>
  <si>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</si>
  <si>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</si>
  <si>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</si>
  <si>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</si>
  <si>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</si>
  <si>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</si>
  <si>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</si>
  <si>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</si>
  <si>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</si>
  <si>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</si>
  <si>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</si>
  <si>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</si>
  <si>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</si>
  <si>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</si>
  <si>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</si>
  <si>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</si>
  <si>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</si>
  <si>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</si>
  <si>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</si>
  <si>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</si>
  <si>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</si>
  <si>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</si>
  <si>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</si>
  <si>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</si>
  <si>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</si>
  <si>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</si>
  <si>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</si>
  <si>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</si>
  <si>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</si>
  <si>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</si>
  <si>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</si>
  <si>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</si>
  <si>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</si>
  <si>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</si>
  <si>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</si>
  <si>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</si>
  <si>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</si>
  <si>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</si>
  <si>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</si>
  <si>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</si>
  <si>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</si>
  <si>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</si>
  <si>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</si>
  <si>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</si>
  <si>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</si>
  <si>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</si>
  <si>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</si>
  <si>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</si>
  <si>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</si>
  <si>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</si>
  <si>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</si>
  <si>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</si>
  <si>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</si>
  <si>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</si>
  <si>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</si>
  <si>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</si>
  <si>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</si>
  <si>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</si>
  <si>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</si>
  <si>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</si>
  <si>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</si>
  <si>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</si>
  <si>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</si>
  <si>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</si>
  <si>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</si>
  <si>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</si>
  <si>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</si>
  <si>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</si>
  <si>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</si>
  <si>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</si>
  <si>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</si>
  <si>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</si>
  <si>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</si>
  <si>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</si>
  <si>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</si>
  <si>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</si>
  <si>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</si>
  <si>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</si>
  <si>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</si>
  <si>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</si>
  <si>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</si>
  <si>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</si>
  <si>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</si>
  <si>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</si>
  <si>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</si>
  <si>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</si>
  <si>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</si>
  <si>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</si>
  <si>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</si>
  <si>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</si>
  <si>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</si>
  <si>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</si>
  <si>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</si>
  <si>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</si>
  <si>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</si>
  <si>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</si>
  <si>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</si>
  <si>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</si>
  <si>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</si>
  <si>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</si>
  <si>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</si>
  <si>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</si>
  <si>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</si>
  <si>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</si>
  <si>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</si>
  <si>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</si>
  <si>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</si>
  <si>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</si>
  <si>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</si>
  <si>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</si>
  <si>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</si>
  <si>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</si>
  <si>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</si>
  <si>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</si>
  <si>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</si>
  <si>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</si>
  <si>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</si>
  <si>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</si>
  <si>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</si>
  <si>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</si>
  <si>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</si>
  <si>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</si>
  <si>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</si>
  <si>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</si>
  <si>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</si>
  <si>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</si>
  <si>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</si>
  <si>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</si>
  <si>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</si>
  <si>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</si>
  <si>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</si>
  <si>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</si>
  <si>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</si>
  <si>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</si>
  <si>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</si>
  <si>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</si>
  <si>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</si>
  <si>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</si>
  <si>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</si>
  <si>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</si>
  <si>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</si>
  <si>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</si>
  <si>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</si>
  <si>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</si>
  <si>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</si>
  <si>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</si>
  <si>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</si>
  <si>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</si>
  <si>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</si>
  <si>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</si>
  <si>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</si>
  <si>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</si>
  <si>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</si>
  <si>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</si>
  <si>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</si>
  <si>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</si>
  <si>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</si>
  <si>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</si>
  <si>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</si>
  <si>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</si>
  <si>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</si>
  <si>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</si>
  <si>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</si>
  <si>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</si>
  <si>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</si>
  <si>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</si>
  <si>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</si>
  <si>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</si>
  <si>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</si>
  <si>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</si>
  <si>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</si>
  <si>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</si>
  <si>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</si>
  <si>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</si>
  <si>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</si>
  <si>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</si>
  <si>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</si>
  <si>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</si>
  <si>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</si>
  <si>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</si>
  <si>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</si>
  <si>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</si>
  <si>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</si>
  <si>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</si>
  <si>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</si>
  <si>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</si>
  <si>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</si>
  <si>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</si>
  <si>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</si>
  <si>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</si>
  <si>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</si>
  <si>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</si>
  <si>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</si>
  <si>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</si>
  <si>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</si>
  <si>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</si>
  <si>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</si>
  <si>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</si>
  <si>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</si>
  <si>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</si>
  <si>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</si>
  <si>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</si>
  <si>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</si>
  <si>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</si>
  <si>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</si>
  <si>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</si>
  <si>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</si>
  <si>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</si>
  <si>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</si>
  <si>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</si>
  <si>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</si>
  <si>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</si>
  <si>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</si>
  <si>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</si>
  <si>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</si>
  <si>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</si>
  <si>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</si>
  <si>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</si>
  <si>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</si>
  <si>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</si>
  <si>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</si>
  <si>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</si>
  <si>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</si>
  <si>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</si>
  <si>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</si>
  <si>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</si>
  <si>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</si>
  <si>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</si>
  <si>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</si>
  <si>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</si>
  <si>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</si>
  <si>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</si>
  <si>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</si>
  <si>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</si>
  <si>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</si>
  <si>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</si>
  <si>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</si>
  <si>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</si>
  <si>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</si>
  <si>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</si>
  <si>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</si>
  <si>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</si>
  <si>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</si>
  <si>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</si>
  <si>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</si>
  <si>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</si>
  <si>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</si>
  <si>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</si>
  <si>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</si>
  <si>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</si>
  <si>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</si>
  <si>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</si>
  <si>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</si>
  <si>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</si>
  <si>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</si>
  <si>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</si>
  <si>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</si>
  <si>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</si>
  <si>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</si>
  <si>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</si>
  <si>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</si>
  <si>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</si>
  <si>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</si>
  <si>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</si>
  <si>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</si>
  <si>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</si>
  <si>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</si>
  <si>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</si>
  <si>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</si>
  <si>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</si>
  <si>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</si>
  <si>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</si>
  <si>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</si>
  <si>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</si>
  <si>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</si>
  <si>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</si>
  <si>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</si>
  <si>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</si>
  <si>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</si>
  <si>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</si>
  <si>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</si>
  <si>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</si>
  <si>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</si>
  <si>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</si>
  <si>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</si>
  <si>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</si>
  <si>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</si>
  <si>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</si>
  <si>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</si>
  <si>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</si>
  <si>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</si>
  <si>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</si>
  <si>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</si>
  <si>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</si>
  <si>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</si>
  <si>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</si>
  <si>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</si>
  <si>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</si>
  <si>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</si>
  <si>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</si>
  <si>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</si>
  <si>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</si>
  <si>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</si>
  <si>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</si>
  <si>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</si>
  <si>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</si>
  <si>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</si>
  <si>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</si>
  <si>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</si>
  <si>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</si>
  <si>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</si>
  <si>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</si>
  <si>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</si>
  <si>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</si>
  <si>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</si>
  <si>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</si>
  <si>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</si>
  <si>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</si>
  <si>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</si>
  <si>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</si>
  <si>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</si>
  <si>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</si>
  <si>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</si>
  <si>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</si>
  <si>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</si>
  <si>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</si>
  <si>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</si>
  <si>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</si>
  <si>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</si>
  <si>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</si>
  <si>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</si>
  <si>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</si>
  <si>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</si>
  <si>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</si>
  <si>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</si>
  <si>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</si>
  <si>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</si>
  <si>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</si>
  <si>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</si>
  <si>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</si>
  <si>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</si>
  <si>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</si>
  <si>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</si>
  <si>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</si>
  <si>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</si>
  <si>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</si>
  <si>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</si>
  <si>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</si>
  <si>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</si>
  <si>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</si>
  <si>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</si>
  <si>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</si>
  <si>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</si>
  <si>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</si>
  <si>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</si>
  <si>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</si>
  <si>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</si>
  <si>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</si>
  <si>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</si>
  <si>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</si>
  <si>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</si>
  <si>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</si>
  <si>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</si>
  <si>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</si>
  <si>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</si>
  <si>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</si>
  <si>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</si>
  <si>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</si>
  <si>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</si>
  <si>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</si>
  <si>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</si>
  <si>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</si>
  <si>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</si>
  <si>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</si>
  <si>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</si>
  <si>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</si>
  <si>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</si>
  <si>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</si>
  <si>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</si>
  <si>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</si>
  <si>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</si>
  <si>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</si>
  <si>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</si>
  <si>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</si>
  <si>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</si>
  <si>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</si>
  <si>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</si>
  <si>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</si>
  <si>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</si>
  <si>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</si>
  <si>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</si>
  <si>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</si>
  <si>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</si>
  <si>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</si>
  <si>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</si>
  <si>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</si>
  <si>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</si>
  <si>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</si>
  <si>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</si>
  <si>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</si>
  <si>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</si>
  <si>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</si>
  <si>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</si>
  <si>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</si>
  <si>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</si>
  <si>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</si>
  <si>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</si>
  <si>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</si>
  <si>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</si>
  <si>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</si>
  <si>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</si>
  <si>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</si>
  <si>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</si>
  <si>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</si>
  <si>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</si>
  <si>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</si>
  <si>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</si>
  <si>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</si>
  <si>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</si>
  <si>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</si>
  <si>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</si>
  <si>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</si>
  <si>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</si>
  <si>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</si>
  <si>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</si>
  <si>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</si>
  <si>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</si>
  <si>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</si>
  <si>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</si>
  <si>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</si>
  <si>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</si>
  <si>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</si>
  <si>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</si>
  <si>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</si>
  <si>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</si>
  <si>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</si>
  <si>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</si>
  <si>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</si>
  <si>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</si>
  <si>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</si>
  <si>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</si>
  <si>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</si>
  <si>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</si>
  <si>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</si>
  <si>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</si>
  <si>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</si>
  <si>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</si>
  <si>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</si>
  <si>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</si>
  <si>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</si>
  <si>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</si>
  <si>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</si>
  <si>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</si>
  <si>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</si>
  <si>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</si>
  <si>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</si>
  <si>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</si>
  <si>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</si>
  <si>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</si>
  <si>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</si>
  <si>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</si>
  <si>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</si>
  <si>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</si>
  <si>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</si>
  <si>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</si>
  <si>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</si>
  <si>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</si>
  <si>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</si>
  <si>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</si>
  <si>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</si>
  <si>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</si>
  <si>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</si>
  <si>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</si>
  <si>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</si>
  <si>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</si>
  <si>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</si>
  <si>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</si>
  <si>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</si>
  <si>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</si>
  <si>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</si>
  <si>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</si>
  <si>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</si>
  <si>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</si>
  <si>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</si>
  <si>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</si>
  <si>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</si>
  <si>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</si>
  <si>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</si>
  <si>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</si>
  <si>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</si>
  <si>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</si>
  <si>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</si>
  <si>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</si>
  <si>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</si>
  <si>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</si>
  <si>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</si>
  <si>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</si>
  <si>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</si>
  <si>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</si>
  <si>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</si>
  <si>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</si>
  <si>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</si>
  <si>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</si>
  <si>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</si>
  <si>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</si>
  <si>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</si>
  <si>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</si>
  <si>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</si>
  <si>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</si>
  <si>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</si>
  <si>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</si>
  <si>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</si>
  <si>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</si>
  <si>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</si>
  <si>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</si>
  <si>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</si>
  <si>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</si>
  <si>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</si>
  <si>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</si>
  <si>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</si>
  <si>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</si>
  <si>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</si>
  <si>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</si>
  <si>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</si>
  <si>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</si>
  <si>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</si>
  <si>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</si>
  <si>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</si>
  <si>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</si>
  <si>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</si>
  <si>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</si>
  <si>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</si>
  <si>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</si>
  <si>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</si>
  <si>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</si>
  <si>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</si>
  <si>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</si>
  <si>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</si>
  <si>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</si>
  <si>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</si>
  <si>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</si>
  <si>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</si>
  <si>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</si>
  <si>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</si>
  <si>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</si>
  <si>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</si>
  <si>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</si>
  <si>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</si>
  <si>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</si>
  <si>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</si>
  <si>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</si>
  <si>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</si>
  <si>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</si>
  <si>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</si>
  <si>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</si>
  <si>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</si>
  <si>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</si>
  <si>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</si>
  <si>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</si>
  <si>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</si>
  <si>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</si>
  <si>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</si>
  <si>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</si>
  <si>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</si>
  <si>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</si>
  <si>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</si>
  <si>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</si>
  <si>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</si>
  <si>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</si>
  <si>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</si>
  <si>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</si>
  <si>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</si>
  <si>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</si>
  <si>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</si>
  <si>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</si>
  <si>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</si>
  <si>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</si>
  <si>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</si>
  <si>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</si>
  <si>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</si>
  <si>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</si>
  <si>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</si>
  <si>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</si>
  <si>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</si>
  <si>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</si>
  <si>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</si>
  <si>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</si>
  <si>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</si>
  <si>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</si>
  <si>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</si>
  <si>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</si>
  <si>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</si>
  <si>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</si>
  <si>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</si>
  <si>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</si>
  <si>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</si>
  <si>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</si>
  <si>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</si>
  <si>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</si>
  <si>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</si>
  <si>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</si>
  <si>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</si>
  <si>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</si>
  <si>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</si>
  <si>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</si>
  <si>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</si>
  <si>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</si>
  <si>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</si>
  <si>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</si>
  <si>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</si>
  <si>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</si>
  <si>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</si>
  <si>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</si>
  <si>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</si>
  <si>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</si>
  <si>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</si>
  <si>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</si>
  <si>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</si>
  <si>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</si>
  <si>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</si>
  <si>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</si>
  <si>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</si>
  <si>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</si>
  <si>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</si>
  <si>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</si>
  <si>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</si>
  <si>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</si>
  <si>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</si>
  <si>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</si>
  <si>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</si>
  <si>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</si>
  <si>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</si>
  <si>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</si>
  <si>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</si>
  <si>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</si>
  <si>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</si>
  <si>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</si>
  <si>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</si>
  <si>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</si>
  <si>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</si>
  <si>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</si>
  <si>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</si>
  <si>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</si>
  <si>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</si>
  <si>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</si>
  <si>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</si>
  <si>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</si>
  <si>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</si>
  <si>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</si>
  <si>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</si>
  <si>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</si>
  <si>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</si>
  <si>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</si>
  <si>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</si>
  <si>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</si>
  <si>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</si>
  <si>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</si>
  <si>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</si>
  <si>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</si>
  <si>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</si>
  <si>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</si>
  <si>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</si>
  <si>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</si>
  <si>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</si>
  <si>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</si>
  <si>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</si>
  <si>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</si>
  <si>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</si>
  <si>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</si>
  <si>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</si>
  <si>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</si>
  <si>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</si>
  <si>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</si>
  <si>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</si>
  <si>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</si>
  <si>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</si>
  <si>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</si>
  <si>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</si>
  <si>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</si>
  <si>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</si>
  <si>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</si>
  <si>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</si>
  <si>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</si>
  <si>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</si>
  <si>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</si>
  <si>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</si>
  <si>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</si>
  <si>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</si>
  <si>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</si>
  <si>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</si>
  <si>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</si>
  <si>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</si>
  <si>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</si>
  <si>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</si>
  <si>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</si>
  <si>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</si>
  <si>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</si>
  <si>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</si>
  <si>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</si>
  <si>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</si>
  <si>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</si>
  <si>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</si>
  <si>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</si>
  <si>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</si>
  <si>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</si>
  <si>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</si>
  <si>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</si>
  <si>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</si>
  <si>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</si>
  <si>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</si>
  <si>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</si>
  <si>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</si>
  <si>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</si>
  <si>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</si>
  <si>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</si>
  <si>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</si>
  <si>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</si>
  <si>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</si>
  <si>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</si>
  <si>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</si>
  <si>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</si>
  <si>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</si>
  <si>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</si>
  <si>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</si>
  <si>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</si>
  <si>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</si>
  <si>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</si>
  <si>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</si>
  <si>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</si>
  <si>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</si>
  <si>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</si>
  <si>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</si>
  <si>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</si>
  <si>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</si>
  <si>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</si>
  <si>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</si>
  <si>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</si>
  <si>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</si>
  <si>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</si>
  <si>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</si>
  <si>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</si>
  <si>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</si>
  <si>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</si>
  <si>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</si>
  <si>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</si>
  <si>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</si>
  <si>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</si>
  <si>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</si>
  <si>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</si>
  <si>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</si>
  <si>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</si>
  <si>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</si>
  <si>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</si>
  <si>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</si>
  <si>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</si>
  <si>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</si>
  <si>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</si>
  <si>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</si>
  <si>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</si>
  <si>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</si>
  <si>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</si>
  <si>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</si>
  <si>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</si>
  <si>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</si>
  <si>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</si>
  <si>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</si>
  <si>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</si>
  <si>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</si>
  <si>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</si>
  <si>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</si>
  <si>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</si>
  <si>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</si>
  <si>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</si>
  <si>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</si>
  <si>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</si>
  <si>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</si>
  <si>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</si>
  <si>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</si>
  <si>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</si>
  <si>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</si>
  <si>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</si>
  <si>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</si>
  <si>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</si>
  <si>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</si>
  <si>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</si>
  <si>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</si>
  <si>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</si>
  <si>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</si>
  <si>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</si>
  <si>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</si>
  <si>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</si>
  <si>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</si>
  <si>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</si>
  <si>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</si>
  <si>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</si>
  <si>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</si>
  <si>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</si>
  <si>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</si>
  <si>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</si>
  <si>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</si>
  <si>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</si>
  <si>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</si>
  <si>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</si>
  <si>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</si>
  <si>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</si>
  <si>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</si>
  <si>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</si>
  <si>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</si>
  <si>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</si>
  <si>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</si>
  <si>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</si>
  <si>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</si>
  <si>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</si>
  <si>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</si>
  <si>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</si>
  <si>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</si>
  <si>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</si>
  <si>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</si>
  <si>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</si>
  <si>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</si>
  <si>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</si>
  <si>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</si>
  <si>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</si>
  <si>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</si>
  <si>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</si>
  <si>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</si>
  <si>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</si>
  <si>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</si>
  <si>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</si>
  <si>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</si>
  <si>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</si>
  <si>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</si>
  <si>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</si>
  <si>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</si>
  <si>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</si>
  <si>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</si>
  <si>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</si>
  <si>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</si>
  <si>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</si>
  <si>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</si>
  <si>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</si>
  <si>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</si>
  <si>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</si>
  <si>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</si>
  <si>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</si>
  <si>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</si>
  <si>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</si>
  <si>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</si>
  <si>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</si>
  <si>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</si>
  <si>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</si>
  <si>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</si>
  <si>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</si>
  <si>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</si>
  <si>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</si>
  <si>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</si>
  <si>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</si>
  <si>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</si>
  <si>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</si>
  <si>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</si>
  <si>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</si>
  <si>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</si>
  <si>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</si>
  <si>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</si>
  <si>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</si>
  <si>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</si>
  <si>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</si>
  <si>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</si>
  <si>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</si>
  <si>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</si>
  <si>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</si>
  <si>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</si>
  <si>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</si>
  <si>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</si>
  <si>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</si>
  <si>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</si>
  <si>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</si>
  <si>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</si>
  <si>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</si>
  <si>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</si>
  <si>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</si>
  <si>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</si>
  <si>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</si>
  <si>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</si>
  <si>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</si>
  <si>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</si>
  <si>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</si>
  <si>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</si>
  <si>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</si>
  <si>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</si>
  <si>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</si>
  <si>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</si>
  <si>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</si>
  <si>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</si>
  <si>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</si>
  <si>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</si>
  <si>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</si>
  <si>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</si>
  <si>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</si>
  <si>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</si>
  <si>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</si>
  <si>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</si>
  <si>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</si>
  <si>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</si>
  <si>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</si>
  <si>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</si>
  <si>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</si>
  <si>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</si>
  <si>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</si>
  <si>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</si>
  <si>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</si>
  <si>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</si>
  <si>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</si>
  <si>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</si>
  <si>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</si>
  <si>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</si>
  <si>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</si>
  <si>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</si>
  <si>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</si>
  <si>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</si>
  <si>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</si>
  <si>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</si>
  <si>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</si>
  <si>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</si>
  <si>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</si>
  <si>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</si>
  <si>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</si>
  <si>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</si>
  <si>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</si>
  <si>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</si>
  <si>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</si>
  <si>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</si>
  <si>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</si>
  <si>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</si>
  <si>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</si>
  <si>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</si>
  <si>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</si>
  <si>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</si>
  <si>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</si>
  <si>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</si>
  <si>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</si>
  <si>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</si>
  <si>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</si>
  <si>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</si>
  <si>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</si>
  <si>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</si>
  <si>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</si>
  <si>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</si>
  <si>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</si>
  <si>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</si>
  <si>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</si>
  <si>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</si>
  <si>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</si>
  <si>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</si>
  <si>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</si>
  <si>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</si>
  <si>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</si>
  <si>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</si>
  <si>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</si>
  <si>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</si>
  <si>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</si>
  <si>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</si>
  <si>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</si>
  <si>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</si>
  <si>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</si>
  <si>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</si>
  <si>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</si>
  <si>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</si>
  <si>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</si>
  <si>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</si>
  <si>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</si>
  <si>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</si>
  <si>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</si>
  <si>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</si>
  <si>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</si>
  <si>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</si>
  <si>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</si>
  <si>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</si>
  <si>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</si>
  <si>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</si>
  <si>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</si>
  <si>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</si>
  <si>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</si>
  <si>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</si>
  <si>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</si>
  <si>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</si>
  <si>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</si>
  <si>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</si>
  <si>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</si>
  <si>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</si>
  <si>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</si>
  <si>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</si>
  <si>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</si>
  <si>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</si>
  <si>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</si>
  <si>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</si>
  <si>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</si>
  <si>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</si>
  <si>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</si>
  <si>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</si>
  <si>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</si>
  <si>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</si>
  <si>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</si>
  <si>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</si>
  <si>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</si>
  <si>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</si>
  <si>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</si>
  <si>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</si>
  <si>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</si>
  <si>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</si>
  <si>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</si>
  <si>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</si>
  <si>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</si>
  <si>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</si>
  <si>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</si>
  <si>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</si>
  <si>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</si>
  <si>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</si>
  <si>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</si>
  <si>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</si>
  <si>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</si>
  <si>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</si>
  <si>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</si>
  <si>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</si>
  <si>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</si>
  <si>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</si>
  <si>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</si>
  <si>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</si>
  <si>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</si>
  <si>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</si>
  <si>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</si>
  <si>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</si>
  <si>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</si>
  <si>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</si>
  <si>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</si>
  <si>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</si>
  <si>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</si>
  <si>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</si>
  <si>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</si>
  <si>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</si>
  <si>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</si>
  <si>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</si>
  <si>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</si>
  <si>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</si>
  <si>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</si>
  <si>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</si>
  <si>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</si>
  <si>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</si>
  <si>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</si>
  <si>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</si>
  <si>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</si>
  <si>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</si>
  <si>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</si>
  <si>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</si>
  <si>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</si>
  <si>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</si>
  <si>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</si>
  <si>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</si>
  <si>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</si>
  <si>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</si>
  <si>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</si>
  <si>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</si>
  <si>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</si>
  <si>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</si>
  <si>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</si>
  <si>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</si>
  <si>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</si>
  <si>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</si>
  <si>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</si>
  <si>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</si>
  <si>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</si>
  <si>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</si>
  <si>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</si>
  <si>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</si>
  <si>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</si>
  <si>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</si>
  <si>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</si>
  <si>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</si>
  <si>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</si>
  <si>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</si>
  <si>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</si>
  <si>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</si>
  <si>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</si>
  <si>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</si>
  <si>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</si>
  <si>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</si>
  <si>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</si>
  <si>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</si>
  <si>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</si>
  <si>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</si>
  <si>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</si>
  <si>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</si>
  <si>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</si>
  <si>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</si>
  <si>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</si>
  <si>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</si>
  <si>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</si>
  <si>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</si>
  <si>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</si>
  <si>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</si>
  <si>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</si>
  <si>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</si>
  <si>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</si>
  <si>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</si>
  <si>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</si>
  <si>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</si>
  <si>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</si>
  <si>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</si>
  <si>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</si>
  <si>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</si>
  <si>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</si>
  <si>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</si>
  <si>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</si>
  <si>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</si>
  <si>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</si>
  <si>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</si>
  <si>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</si>
  <si>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</si>
  <si>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</si>
  <si>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</si>
  <si>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</si>
  <si>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</si>
  <si>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</si>
  <si>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</si>
  <si>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</si>
  <si>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</si>
  <si>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</si>
  <si>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</si>
  <si>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</si>
  <si>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</si>
  <si>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</si>
  <si>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</si>
  <si>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</si>
  <si>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</si>
  <si>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</si>
  <si>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</si>
  <si>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</si>
  <si>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</si>
  <si>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</si>
  <si>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</si>
  <si>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</si>
  <si>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</si>
  <si>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</si>
  <si>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</si>
  <si>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</si>
  <si>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</si>
  <si>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</si>
  <si>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</si>
  <si>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</si>
  <si>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</si>
  <si>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</si>
  <si>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</si>
  <si>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</si>
  <si>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</si>
  <si>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</si>
  <si>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</si>
  <si>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</si>
  <si>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</si>
  <si>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</si>
  <si>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</si>
  <si>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</si>
  <si>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</si>
  <si>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</si>
  <si>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</si>
  <si>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</si>
  <si>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</si>
  <si>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</si>
  <si>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</si>
  <si>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</si>
  <si>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</si>
  <si>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</si>
  <si>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</si>
  <si>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</si>
  <si>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</si>
  <si>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</si>
  <si>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</si>
  <si>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</si>
  <si>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</si>
  <si>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</si>
  <si>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</si>
  <si>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</si>
  <si>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</si>
  <si>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</si>
  <si>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</si>
  <si>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</si>
  <si>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</si>
  <si>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</si>
  <si>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</si>
  <si>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</si>
  <si>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</si>
  <si>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</si>
  <si>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</si>
  <si>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</si>
  <si>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</si>
  <si>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</si>
  <si>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</si>
  <si>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</si>
  <si>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</si>
  <si>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</si>
  <si>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</si>
  <si>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</si>
  <si>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</si>
  <si>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</si>
  <si>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</si>
  <si>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</si>
  <si>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</si>
  <si>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</si>
  <si>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</si>
  <si>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</si>
  <si>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</si>
  <si>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</si>
  <si>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</si>
  <si>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</si>
  <si>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</si>
  <si>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</si>
  <si>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</si>
  <si>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</si>
  <si>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</si>
  <si>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</si>
  <si>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</si>
  <si>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</si>
  <si>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</si>
  <si>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</si>
  <si>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</si>
  <si>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</si>
  <si>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</si>
  <si>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</si>
  <si>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</si>
  <si>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</si>
  <si>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</si>
  <si>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</si>
  <si>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</si>
  <si>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</si>
  <si>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</si>
  <si>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</si>
  <si>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</si>
  <si>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</si>
  <si>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</si>
  <si>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</si>
  <si>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</si>
  <si>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</si>
  <si>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</si>
  <si>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</si>
  <si>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</si>
  <si>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</si>
  <si>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</si>
  <si>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</si>
  <si>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</si>
  <si>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</si>
  <si>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</si>
  <si>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</si>
  <si>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</si>
  <si>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</si>
  <si>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</si>
  <si>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</si>
  <si>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</si>
  <si>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</si>
  <si>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</si>
  <si>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</si>
  <si>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</si>
  <si>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</si>
  <si>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</si>
  <si>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</si>
  <si>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</si>
  <si>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</si>
  <si>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</si>
  <si>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</si>
  <si>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</si>
  <si>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</si>
  <si>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</si>
  <si>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</si>
  <si>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</si>
  <si>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</si>
  <si>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</si>
  <si>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</si>
  <si>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</si>
  <si>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</si>
  <si>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</si>
  <si>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</si>
  <si>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</si>
  <si>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</si>
  <si>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</si>
  <si>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</si>
  <si>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</si>
  <si>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</si>
  <si>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</si>
  <si>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</si>
  <si>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</si>
  <si>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</si>
  <si>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</si>
  <si>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</si>
  <si>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</si>
  <si>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</si>
  <si>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</si>
  <si>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</si>
  <si>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</si>
  <si>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</si>
  <si>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</si>
  <si>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</si>
  <si>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</si>
  <si>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</si>
  <si>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</si>
  <si>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</si>
  <si>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</si>
  <si>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</si>
  <si>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</si>
  <si>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</si>
  <si>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</si>
  <si>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</si>
  <si>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</si>
  <si>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</si>
  <si>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</si>
  <si>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</si>
  <si>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</si>
  <si>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</si>
  <si>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</si>
  <si>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</si>
  <si>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</si>
  <si>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</si>
  <si>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</si>
  <si>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</si>
  <si>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</si>
  <si>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</si>
  <si>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</si>
  <si>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</si>
  <si>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</si>
  <si>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</si>
  <si>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</si>
  <si>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</si>
  <si>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</si>
  <si>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</si>
  <si>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</si>
  <si>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</si>
  <si>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</si>
  <si>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</si>
  <si>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</si>
  <si>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</si>
  <si>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</si>
  <si>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</si>
  <si>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</si>
  <si>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</si>
  <si>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</si>
  <si>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</si>
  <si>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</si>
  <si>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</si>
  <si>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</si>
  <si>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</si>
  <si>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</si>
  <si>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</si>
  <si>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</si>
  <si>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</si>
  <si>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</si>
  <si>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</si>
  <si>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</si>
  <si>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</si>
  <si>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</si>
  <si>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</si>
  <si>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</si>
  <si>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</si>
  <si>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</si>
  <si>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</si>
  <si>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</si>
  <si>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</si>
  <si>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</si>
  <si>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</si>
  <si>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</si>
  <si>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</si>
  <si>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</si>
  <si>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</si>
  <si>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</si>
  <si>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</si>
  <si>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</si>
  <si>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</si>
  <si>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</si>
  <si>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</si>
  <si>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</si>
  <si>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</si>
  <si>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</si>
  <si>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</si>
  <si>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</si>
  <si>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</si>
  <si>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</si>
  <si>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</si>
  <si>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</si>
  <si>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</si>
  <si>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</si>
  <si>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</si>
  <si>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</si>
  <si>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</si>
  <si>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</si>
  <si>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</si>
  <si>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</si>
  <si>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</si>
  <si>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</si>
  <si>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</si>
  <si>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</si>
  <si>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</si>
  <si>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</si>
  <si>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</si>
  <si>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</si>
  <si>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</si>
  <si>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</si>
  <si>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</si>
  <si>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</si>
  <si>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</si>
  <si>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</si>
  <si>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</si>
  <si>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</si>
  <si>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</si>
  <si>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</si>
  <si>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</si>
  <si>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</si>
  <si>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</si>
  <si>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</si>
  <si>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</si>
  <si>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</si>
  <si>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</si>
  <si>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</si>
  <si>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</si>
  <si>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</si>
  <si>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</si>
  <si>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</si>
  <si>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</si>
  <si>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</si>
  <si>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</si>
  <si>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</si>
  <si>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</si>
  <si>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</si>
  <si>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</si>
  <si>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</si>
  <si>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</si>
  <si>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</si>
  <si>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</si>
  <si>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</si>
  <si>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</si>
  <si>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</si>
  <si>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</si>
  <si>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</si>
  <si>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</si>
  <si>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</si>
  <si>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</si>
  <si>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</si>
  <si>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</si>
  <si>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</si>
  <si>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</si>
  <si>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</si>
  <si>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</si>
  <si>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</si>
  <si>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</si>
  <si>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</si>
  <si>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</si>
  <si>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</si>
  <si>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</si>
  <si>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</si>
  <si>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</si>
  <si>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</si>
  <si>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</si>
  <si>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</si>
  <si>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</si>
  <si>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</si>
  <si>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</si>
  <si>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</si>
  <si>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</si>
  <si>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</si>
  <si>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</si>
  <si>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</si>
  <si>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</si>
  <si>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</si>
  <si>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</si>
  <si>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</si>
  <si>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</si>
  <si>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</si>
  <si>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</si>
  <si>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</si>
  <si>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</si>
  <si>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</si>
  <si>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</si>
  <si>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</si>
  <si>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</si>
  <si>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</si>
  <si>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</si>
  <si>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</si>
  <si>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</si>
  <si>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</si>
  <si>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</si>
  <si>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</si>
  <si>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</si>
  <si>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</si>
  <si>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</si>
  <si>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</si>
  <si>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</si>
  <si>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</si>
  <si>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</si>
  <si>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</si>
  <si>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</si>
  <si>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</si>
  <si>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</si>
  <si>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</si>
  <si>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</si>
  <si>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</si>
  <si>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</si>
  <si>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</si>
  <si>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</si>
  <si>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</si>
  <si>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</si>
  <si>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</si>
  <si>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</si>
  <si>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</si>
  <si>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</si>
  <si>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</si>
  <si>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</si>
  <si>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</si>
  <si>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</si>
  <si>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</si>
  <si>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</si>
  <si>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</si>
  <si>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</si>
  <si>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</si>
  <si>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</si>
  <si>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</si>
  <si>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</si>
  <si>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</si>
  <si>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</si>
  <si>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</si>
  <si>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</si>
  <si>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</si>
  <si>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</si>
  <si>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</si>
  <si>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</si>
  <si>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</si>
  <si>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</si>
  <si>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</si>
  <si>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</si>
  <si>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</si>
  <si>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</si>
  <si>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</si>
  <si>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</si>
  <si>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</si>
  <si>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</si>
  <si>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</si>
  <si>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</si>
  <si>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</si>
  <si>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</si>
  <si>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</si>
  <si>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</si>
  <si>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</si>
  <si>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</si>
  <si>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</si>
  <si>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</si>
  <si>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</si>
  <si>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</si>
  <si>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</si>
  <si>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</si>
  <si>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</si>
  <si>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</si>
  <si>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</si>
  <si>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</si>
  <si>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</si>
  <si>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</si>
  <si>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</si>
  <si>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</si>
  <si>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</si>
  <si>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</si>
  <si>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</si>
  <si>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</si>
  <si>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</si>
  <si>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</si>
  <si>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</si>
  <si>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</si>
  <si>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</si>
  <si>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</si>
  <si>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</si>
  <si>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</si>
  <si>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</si>
  <si>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</si>
  <si>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</si>
  <si>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</si>
  <si>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</si>
  <si>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</si>
  <si>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</si>
  <si>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</si>
  <si>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</si>
  <si>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</si>
  <si>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</si>
  <si>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</si>
  <si>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</si>
  <si>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</si>
  <si>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</si>
  <si>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</si>
  <si>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</si>
  <si>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</si>
  <si>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</si>
  <si>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</si>
  <si>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</si>
  <si>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</si>
  <si>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</si>
  <si>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</si>
  <si>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</si>
  <si>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</si>
  <si>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</si>
  <si>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</si>
  <si>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</si>
  <si>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</si>
  <si>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</si>
  <si>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</si>
  <si>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</si>
  <si>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</si>
  <si>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</si>
  <si>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</si>
  <si>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</si>
  <si>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</si>
  <si>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</si>
  <si>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</si>
  <si>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</si>
  <si>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</si>
  <si>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</si>
  <si>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</si>
  <si>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</si>
  <si>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</si>
  <si>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</si>
  <si>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</si>
  <si>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</si>
  <si>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</si>
  <si>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</si>
  <si>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</si>
  <si>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</si>
  <si>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</si>
  <si>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</si>
  <si>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</si>
  <si>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</si>
  <si>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</si>
  <si>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</si>
  <si>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</si>
  <si>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</si>
  <si>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</si>
  <si>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</si>
  <si>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</si>
  <si>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</si>
  <si>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</si>
  <si>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</si>
  <si>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</si>
  <si>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</si>
  <si>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</si>
  <si>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</si>
  <si>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</si>
  <si>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</si>
  <si>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</si>
  <si>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</si>
  <si>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</si>
  <si>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</si>
  <si>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</si>
  <si>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</si>
  <si>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</si>
  <si>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</si>
  <si>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</si>
  <si>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</si>
  <si>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</si>
  <si>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</si>
  <si>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</si>
  <si>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</si>
  <si>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</si>
  <si>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</si>
  <si>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</si>
  <si>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</si>
  <si>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</si>
  <si>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</si>
  <si>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</si>
  <si>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</si>
  <si>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</si>
  <si>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</si>
  <si>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</si>
  <si>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</si>
  <si>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</si>
  <si>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</si>
  <si>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</si>
  <si>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</si>
  <si>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</si>
  <si>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</si>
  <si>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</si>
  <si>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</si>
  <si>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</si>
  <si>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</si>
  <si>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</si>
  <si>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</si>
  <si>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</si>
  <si>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</si>
  <si>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</si>
  <si>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</si>
  <si>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</si>
  <si>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</si>
  <si>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</si>
  <si>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</si>
  <si>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</si>
  <si>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</si>
  <si>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</si>
  <si>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</si>
  <si>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</si>
  <si>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</si>
  <si>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</si>
  <si>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</si>
  <si>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</si>
  <si>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</si>
  <si>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</si>
  <si>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</si>
  <si>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</si>
  <si>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</si>
  <si>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</si>
  <si>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</si>
  <si>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</si>
  <si>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</si>
  <si>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</si>
  <si>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</si>
  <si>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</si>
  <si>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</si>
  <si>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</si>
  <si>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</si>
  <si>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</si>
  <si>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</si>
  <si>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</si>
  <si>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</si>
  <si>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</si>
  <si>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</si>
  <si>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</si>
  <si>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</si>
  <si>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</si>
  <si>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</si>
  <si>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</si>
  <si>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</si>
  <si>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</si>
  <si>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</si>
  <si>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</si>
  <si>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</si>
  <si>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</si>
  <si>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</si>
  <si>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</si>
  <si>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</si>
  <si>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</si>
  <si>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</si>
  <si>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</si>
  <si>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</si>
  <si>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</si>
  <si>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</si>
  <si>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</si>
  <si>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</si>
  <si>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</si>
  <si>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</si>
  <si>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</si>
  <si>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</si>
  <si>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</si>
  <si>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</si>
  <si>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</si>
  <si>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</si>
  <si>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</si>
  <si>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</si>
  <si>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</si>
  <si>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</si>
  <si>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</si>
  <si>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</si>
  <si>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</si>
  <si>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</si>
  <si>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</si>
  <si>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</si>
  <si>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</si>
  <si>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</si>
  <si>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</si>
  <si>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</si>
  <si>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</si>
  <si>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</si>
  <si>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</si>
  <si>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</si>
  <si>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</si>
  <si>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</si>
  <si>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</si>
  <si>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</si>
  <si>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</si>
  <si>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</si>
  <si>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</si>
  <si>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</si>
  <si>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</si>
  <si>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</si>
  <si>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</si>
  <si>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</si>
  <si>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</si>
  <si>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</si>
  <si>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</si>
  <si>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</si>
  <si>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</si>
  <si>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</si>
  <si>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</si>
  <si>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</si>
  <si>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</si>
  <si>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</si>
  <si>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</si>
  <si>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</si>
  <si>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</si>
  <si>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</si>
  <si>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</si>
  <si>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</si>
  <si>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</si>
  <si>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</si>
  <si>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</si>
  <si>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</si>
  <si>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</si>
  <si>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</si>
  <si>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</si>
  <si>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</si>
  <si>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</si>
  <si>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</si>
  <si>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</si>
  <si>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</si>
  <si>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</si>
  <si>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</si>
  <si>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</si>
  <si>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</si>
  <si>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</si>
  <si>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</si>
  <si>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</si>
  <si>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</si>
  <si>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</si>
  <si>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</si>
  <si>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</si>
  <si>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</si>
  <si>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</si>
  <si>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</si>
  <si>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</si>
  <si>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</si>
  <si>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</si>
  <si>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</si>
  <si>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</si>
  <si>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</si>
  <si>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</si>
  <si>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</si>
  <si>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</si>
  <si>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</si>
  <si>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</si>
  <si>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</si>
  <si>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</si>
  <si>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</si>
  <si>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</si>
  <si>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</si>
  <si>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</si>
  <si>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</si>
  <si>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</si>
  <si>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</si>
  <si>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</si>
  <si>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</si>
  <si>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</si>
  <si>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</si>
  <si>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</si>
  <si>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</si>
  <si>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</si>
  <si>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</si>
  <si>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</si>
  <si>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</si>
  <si>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</si>
  <si>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</si>
  <si>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</si>
  <si>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</si>
  <si>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</si>
  <si>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</si>
  <si>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</si>
  <si>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</si>
  <si>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</si>
  <si>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</si>
  <si>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</si>
  <si>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</si>
  <si>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</si>
  <si>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</si>
  <si>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</si>
  <si>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</si>
  <si>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</si>
  <si>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</si>
  <si>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</si>
  <si>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</si>
  <si>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</si>
  <si>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</si>
  <si>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</si>
  <si>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</si>
  <si>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</si>
  <si>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</si>
  <si>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</si>
  <si>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</si>
  <si>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</si>
  <si>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</si>
  <si>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</si>
  <si>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</si>
  <si>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</si>
  <si>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</si>
  <si>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</si>
  <si>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</si>
  <si>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</si>
  <si>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</si>
  <si>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</si>
  <si>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</si>
  <si>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</si>
  <si>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</si>
  <si>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</si>
  <si>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</si>
  <si>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</si>
  <si>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</si>
  <si>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</si>
  <si>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</si>
  <si>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</si>
  <si>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</si>
  <si>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</si>
  <si>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</si>
  <si>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</si>
  <si>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</si>
  <si>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</si>
  <si>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</si>
  <si>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</si>
  <si>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</si>
  <si>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</si>
  <si>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</si>
  <si>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</si>
  <si>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</si>
  <si>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</si>
  <si>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</si>
  <si>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</si>
  <si>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</si>
  <si>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</si>
  <si>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</si>
  <si>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</si>
  <si>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</si>
  <si>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</si>
  <si>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</si>
  <si>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</si>
  <si>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</si>
  <si>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</si>
  <si>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</si>
  <si>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</si>
  <si>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</si>
  <si>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</si>
  <si>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</si>
  <si>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</si>
  <si>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</si>
  <si>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</si>
  <si>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</si>
  <si>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</si>
  <si>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</si>
  <si>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</si>
  <si>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</si>
  <si>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</si>
  <si>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</si>
  <si>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</si>
  <si>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</si>
  <si>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</si>
  <si>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</si>
  <si>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</si>
  <si>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</si>
  <si>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</si>
  <si>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</si>
  <si>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</si>
  <si>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</si>
  <si>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</si>
  <si>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</si>
  <si>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</si>
  <si>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</si>
  <si>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</si>
  <si>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</si>
  <si>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</si>
  <si>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</si>
  <si>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</si>
  <si>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</si>
  <si>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</si>
  <si>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</si>
  <si>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</si>
  <si>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</si>
  <si>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</si>
  <si>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</si>
  <si>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</si>
  <si>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</si>
  <si>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</si>
  <si>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</si>
  <si>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</si>
  <si>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</si>
  <si>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</si>
  <si>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</si>
  <si>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</si>
  <si>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</si>
  <si>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</si>
  <si>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</si>
  <si>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</si>
  <si>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</si>
  <si>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</si>
  <si>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</si>
  <si>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</si>
  <si>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</si>
  <si>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</si>
  <si>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</si>
  <si>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</si>
  <si>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</si>
  <si>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</si>
  <si>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</si>
  <si>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</si>
  <si>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</si>
  <si>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</si>
  <si>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</si>
  <si>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</si>
  <si>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</si>
  <si>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</si>
  <si>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</si>
  <si>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</si>
  <si>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</si>
  <si>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</si>
  <si>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</si>
  <si>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</si>
  <si>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</si>
  <si>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</si>
  <si>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</si>
  <si>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</si>
  <si>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</si>
  <si>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</si>
  <si>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</si>
  <si>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</si>
  <si>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</si>
  <si>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</si>
  <si>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</si>
  <si>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</si>
  <si>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</si>
  <si>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</si>
  <si>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</si>
  <si>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</si>
  <si>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</si>
  <si>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</si>
  <si>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</si>
  <si>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</si>
  <si>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</si>
  <si>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</si>
  <si>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</si>
  <si>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</si>
  <si>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</si>
  <si>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</si>
  <si>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</si>
  <si>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</si>
  <si>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</si>
  <si>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</si>
  <si>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</si>
  <si>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</si>
  <si>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</si>
  <si>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</si>
  <si>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</si>
  <si>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</si>
  <si>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</si>
  <si>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</si>
  <si>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</si>
  <si>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</si>
  <si>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</si>
  <si>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</si>
  <si>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</si>
  <si>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</si>
  <si>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</si>
  <si>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</si>
  <si>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</si>
  <si>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</si>
  <si>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</si>
  <si>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</si>
  <si>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</si>
  <si>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</si>
  <si>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</si>
  <si>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</si>
  <si>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</si>
  <si>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</si>
  <si>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</si>
  <si>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</si>
  <si>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</si>
  <si>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</si>
  <si>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</si>
  <si>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</si>
  <si>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</si>
  <si>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</si>
  <si>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</si>
  <si>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</si>
  <si>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</si>
  <si>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</si>
  <si>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</si>
  <si>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</si>
  <si>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</si>
  <si>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</si>
  <si>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</si>
  <si>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</si>
  <si>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</si>
  <si>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</si>
  <si>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</si>
  <si>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</si>
  <si>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</si>
  <si>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</si>
  <si>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</si>
  <si>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</si>
  <si>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</si>
  <si>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</si>
  <si>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</si>
  <si>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</si>
  <si>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</si>
  <si>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</si>
  <si>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</si>
  <si>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</si>
  <si>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</si>
  <si>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</si>
  <si>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</si>
  <si>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</si>
  <si>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</si>
  <si>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</si>
  <si>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</si>
  <si>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</si>
  <si>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</si>
  <si>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</si>
  <si>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</si>
  <si>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</si>
  <si>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</si>
  <si>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</si>
  <si>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</si>
  <si>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</si>
  <si>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</si>
  <si>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</si>
  <si>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</si>
  <si>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</si>
  <si>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</si>
  <si>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</si>
  <si>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</si>
  <si>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</si>
  <si>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</si>
  <si>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</si>
  <si>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</si>
  <si>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</si>
  <si>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</si>
  <si>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</si>
  <si>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</si>
  <si>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</si>
  <si>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</si>
  <si>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</si>
  <si>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</si>
  <si>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</si>
  <si>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</si>
  <si>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</si>
  <si>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</si>
  <si>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</si>
  <si>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</si>
  <si>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</si>
  <si>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</si>
  <si>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</si>
  <si>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</si>
  <si>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</si>
  <si>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</si>
  <si>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</si>
  <si>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</si>
  <si>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</si>
  <si>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</si>
  <si>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</si>
  <si>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</si>
  <si>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</si>
  <si>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</si>
  <si>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</si>
  <si>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</si>
  <si>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</si>
  <si>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</si>
  <si>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</si>
  <si>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</si>
  <si>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</si>
  <si>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</si>
  <si>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</si>
  <si>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</si>
  <si>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</si>
  <si>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</si>
  <si>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</si>
  <si>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</si>
  <si>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</si>
  <si>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</si>
  <si>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</si>
  <si>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</si>
  <si>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</si>
  <si>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</si>
  <si>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</si>
  <si>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</si>
  <si>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</si>
  <si>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</si>
  <si>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</si>
  <si>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</si>
  <si>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</si>
  <si>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</si>
  <si>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</si>
  <si>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</si>
  <si>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</si>
  <si>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</si>
  <si>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</si>
  <si>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</si>
  <si>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</si>
  <si>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</si>
  <si>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</si>
  <si>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</si>
  <si>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</si>
  <si>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</si>
  <si>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</si>
  <si>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</si>
  <si>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</si>
  <si>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</si>
  <si>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</si>
  <si>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</si>
  <si>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</si>
  <si>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</si>
  <si>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</si>
  <si>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</si>
  <si>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</si>
  <si>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</si>
  <si>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</si>
  <si>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</si>
  <si>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</si>
  <si>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</si>
  <si>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</si>
  <si>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</si>
  <si>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</si>
  <si>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</si>
  <si>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</si>
  <si>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</si>
  <si>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</si>
  <si>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</si>
  <si>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</si>
  <si>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</si>
  <si>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</si>
  <si>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</si>
  <si>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</si>
  <si>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</si>
  <si>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</si>
  <si>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</si>
  <si>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</si>
  <si>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</si>
  <si>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</si>
  <si>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</si>
  <si>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</si>
  <si>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</si>
  <si>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</si>
  <si>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</si>
  <si>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</si>
  <si>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</si>
  <si>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</si>
  <si>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</si>
  <si>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</si>
  <si>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</si>
  <si>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</si>
  <si>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</si>
  <si>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</si>
  <si>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</si>
  <si>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</si>
  <si>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</si>
  <si>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</si>
  <si>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</si>
  <si>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</si>
  <si>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</si>
  <si>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</si>
  <si>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</si>
  <si>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</si>
  <si>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</si>
  <si>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</si>
  <si>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</si>
  <si>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</si>
  <si>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</si>
  <si>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</si>
  <si>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</si>
  <si>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</si>
  <si>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</si>
  <si>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</si>
  <si>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</si>
  <si>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</si>
  <si>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</si>
  <si>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</si>
  <si>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</si>
  <si>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</si>
  <si>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</si>
  <si>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</si>
  <si>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</si>
  <si>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</si>
  <si>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</si>
  <si>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</si>
  <si>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</si>
  <si>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</si>
  <si>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</si>
  <si>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</si>
  <si>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</si>
  <si>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</si>
  <si>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</si>
  <si>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</si>
  <si>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</si>
  <si>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</si>
  <si>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</si>
  <si>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</si>
  <si>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</si>
  <si>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</si>
  <si>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</si>
  <si>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</si>
  <si>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</si>
  <si>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</si>
  <si>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</si>
  <si>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</si>
  <si>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</si>
  <si>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</si>
  <si>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</si>
  <si>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</si>
  <si>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</si>
  <si>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</si>
  <si>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</si>
  <si>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</si>
  <si>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</si>
  <si>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</si>
  <si>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</si>
  <si>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</si>
  <si>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</si>
  <si>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</si>
  <si>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</si>
  <si>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</si>
  <si>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</si>
  <si>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</si>
  <si>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</si>
  <si>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</si>
  <si>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</si>
  <si>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</si>
  <si>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</si>
  <si>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</si>
  <si>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</si>
  <si>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</si>
  <si>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</si>
  <si>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</si>
  <si>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</si>
  <si>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</si>
  <si>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</si>
  <si>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</si>
  <si>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</si>
  <si>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</si>
  <si>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</si>
  <si>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</si>
  <si>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</si>
  <si>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</si>
  <si>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</si>
  <si>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</si>
  <si>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</si>
  <si>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</si>
  <si>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</si>
  <si>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</si>
  <si>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</si>
  <si>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</si>
  <si>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</si>
  <si>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</si>
  <si>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</si>
  <si>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</si>
  <si>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</si>
  <si>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</si>
  <si>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</si>
  <si>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</si>
  <si>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</si>
  <si>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</si>
  <si>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</si>
  <si>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</si>
  <si>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</si>
  <si>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</si>
  <si>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</si>
  <si>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</si>
  <si>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</si>
  <si>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</si>
  <si>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</si>
  <si>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</si>
  <si>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</si>
  <si>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</si>
  <si>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</si>
  <si>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</si>
  <si>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</si>
  <si>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</si>
  <si>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</si>
  <si>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</si>
  <si>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</si>
  <si>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</si>
  <si>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</si>
  <si>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</si>
  <si>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</si>
  <si>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</si>
  <si>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</si>
  <si>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</si>
  <si>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</si>
  <si>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</si>
  <si>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</si>
  <si>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</si>
  <si>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</si>
  <si>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</si>
  <si>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</si>
  <si>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</si>
  <si>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</si>
  <si>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</si>
  <si>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</si>
  <si>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</si>
  <si>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</si>
  <si>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</si>
  <si>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</si>
  <si>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</si>
  <si>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</si>
  <si>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</si>
  <si>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</si>
  <si>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</si>
  <si>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</si>
  <si>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</si>
  <si>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</si>
  <si>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</si>
  <si>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</si>
  <si>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</si>
  <si>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</si>
  <si>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</si>
  <si>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</si>
  <si>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</si>
  <si>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</si>
  <si>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</si>
  <si>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</si>
  <si>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</si>
  <si>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</si>
  <si>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</si>
  <si>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</si>
  <si>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</si>
  <si>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</si>
  <si>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</si>
  <si>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</si>
  <si>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</si>
  <si>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</si>
  <si>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</si>
  <si>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</si>
  <si>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</si>
  <si>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</si>
  <si>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</si>
  <si>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</si>
  <si>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</si>
  <si>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</si>
  <si>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</si>
  <si>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</si>
  <si>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</si>
  <si>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</si>
  <si>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</si>
  <si>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</si>
  <si>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</si>
  <si>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</si>
  <si>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</si>
  <si>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</si>
  <si>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</si>
  <si>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</si>
  <si>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</si>
  <si>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</si>
  <si>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</si>
  <si>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</si>
  <si>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</si>
  <si>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</si>
  <si>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</si>
  <si>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</si>
  <si>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</si>
  <si>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</si>
  <si>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</si>
  <si>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</si>
  <si>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</si>
  <si>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</si>
  <si>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</si>
  <si>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</si>
  <si>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</si>
  <si>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</si>
  <si>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</si>
  <si>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</si>
  <si>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</si>
  <si>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</si>
  <si>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</si>
  <si>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</si>
  <si>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</si>
  <si>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</si>
  <si>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</si>
  <si>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</si>
  <si>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</si>
  <si>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</si>
  <si>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</si>
  <si>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</si>
  <si>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</si>
  <si>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</si>
  <si>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</si>
  <si>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</si>
  <si>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</si>
  <si>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</si>
  <si>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</si>
  <si>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</si>
  <si>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</si>
  <si>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</si>
  <si>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</si>
  <si>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</si>
  <si>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</si>
  <si>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</si>
  <si>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</si>
  <si>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</si>
  <si>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</si>
  <si>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</si>
  <si>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</si>
  <si>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</si>
  <si>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</si>
  <si>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</si>
  <si>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</si>
  <si>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</si>
  <si>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</si>
  <si>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</si>
  <si>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</si>
  <si>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</si>
  <si>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</si>
  <si>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</si>
  <si>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</si>
  <si>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</si>
  <si>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</si>
  <si>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</si>
  <si>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</si>
  <si>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</si>
  <si>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</si>
  <si>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</si>
  <si>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</si>
  <si>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</si>
  <si>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</si>
  <si>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</si>
  <si>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</si>
  <si>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</si>
  <si>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</si>
  <si>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</si>
  <si>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</si>
  <si>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</si>
  <si>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</si>
  <si>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</si>
  <si>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</si>
  <si>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</si>
  <si>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</si>
  <si>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</si>
  <si>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</si>
  <si>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</si>
  <si>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</si>
  <si>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</si>
  <si>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</si>
  <si>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</si>
  <si>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</si>
  <si>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</si>
  <si>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</si>
  <si>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</si>
  <si>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</si>
  <si>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</si>
  <si>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</si>
  <si>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</si>
  <si>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</si>
  <si>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</si>
  <si>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</si>
  <si>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</si>
  <si>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</si>
  <si>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</si>
  <si>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</si>
  <si>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</si>
  <si>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</si>
  <si>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</si>
  <si>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</si>
  <si>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</si>
  <si>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</si>
  <si>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</si>
  <si>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</si>
  <si>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</si>
  <si>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</si>
  <si>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</si>
  <si>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</si>
  <si>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</si>
  <si>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</si>
  <si>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</si>
  <si>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</si>
  <si>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</si>
  <si>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</si>
  <si>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</si>
  <si>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</si>
  <si>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</si>
  <si>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</si>
  <si>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</si>
  <si>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</si>
  <si>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</si>
  <si>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</si>
  <si>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</si>
  <si>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</si>
  <si>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</si>
  <si>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</si>
  <si>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</si>
  <si>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</si>
  <si>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</si>
  <si>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</si>
  <si>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</si>
  <si>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</si>
  <si>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</si>
  <si>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</si>
  <si>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</si>
  <si>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</si>
  <si>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</si>
  <si>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</si>
  <si>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</si>
  <si>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</si>
  <si>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</si>
  <si>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</si>
  <si>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</si>
  <si>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</si>
  <si>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</si>
  <si>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</si>
  <si>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</si>
  <si>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</si>
  <si>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</si>
  <si>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</si>
  <si>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</si>
  <si>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</si>
  <si>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</si>
  <si>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</si>
  <si>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</si>
  <si>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</si>
  <si>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</si>
  <si>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</si>
  <si>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</si>
  <si>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</si>
  <si>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</si>
  <si>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</si>
  <si>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</si>
  <si>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</si>
  <si>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</si>
  <si>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</si>
  <si>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</si>
  <si>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</si>
  <si>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</si>
  <si>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</si>
  <si>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</si>
  <si>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</si>
  <si>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</si>
  <si>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</si>
  <si>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</si>
  <si>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</si>
  <si>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</si>
  <si>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</si>
  <si>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</si>
  <si>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</si>
  <si>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</si>
  <si>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</si>
  <si>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</si>
  <si>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</si>
  <si>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</si>
  <si>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</si>
  <si>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</si>
  <si>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</si>
  <si>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</si>
  <si>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</si>
  <si>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</si>
  <si>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</si>
  <si>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</si>
  <si>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</si>
  <si>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</si>
  <si>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</si>
  <si>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</si>
  <si>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</si>
  <si>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</si>
  <si>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</si>
  <si>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</si>
  <si>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</si>
  <si>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</si>
  <si>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</si>
  <si>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</si>
  <si>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</si>
  <si>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</si>
  <si>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</si>
  <si>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</si>
  <si>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</si>
  <si>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</si>
  <si>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</si>
  <si>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</si>
  <si>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</si>
  <si>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</si>
  <si>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</si>
  <si>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</si>
  <si>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</si>
  <si>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</si>
  <si>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</si>
  <si>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</si>
  <si>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</si>
  <si>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</si>
  <si>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</si>
  <si>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</si>
  <si>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</si>
  <si>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</si>
  <si>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</si>
  <si>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</si>
  <si>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</si>
  <si>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</si>
  <si>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</si>
  <si>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</si>
  <si>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</si>
  <si>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</si>
  <si>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</si>
  <si>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</si>
  <si>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</si>
  <si>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</si>
  <si>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</si>
  <si>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</si>
  <si>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</si>
  <si>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</si>
  <si>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</si>
  <si>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</si>
  <si>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</si>
  <si>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</si>
  <si>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</si>
  <si>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</si>
  <si>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</si>
  <si>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</si>
  <si>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</si>
  <si>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</si>
  <si>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</si>
  <si>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</si>
  <si>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</si>
  <si>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</si>
  <si>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</si>
  <si>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</si>
  <si>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</si>
  <si>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</si>
  <si>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</si>
  <si>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</si>
  <si>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</si>
  <si>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</si>
  <si>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</si>
  <si>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</si>
  <si>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</si>
  <si>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</si>
  <si>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</si>
  <si>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</si>
  <si>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</si>
  <si>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</si>
  <si>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</si>
  <si>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</si>
  <si>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</si>
  <si>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</si>
  <si>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</si>
  <si>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</si>
  <si>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</si>
  <si>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</si>
  <si>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</si>
  <si>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</si>
  <si>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</si>
  <si>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</si>
  <si>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</si>
  <si>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</si>
  <si>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</si>
  <si>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</si>
  <si>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</si>
  <si>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</si>
  <si>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</si>
  <si>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</si>
  <si>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</si>
  <si>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</si>
  <si>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</si>
  <si>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</si>
  <si>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</si>
  <si>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</si>
  <si>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</si>
  <si>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</si>
  <si>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</si>
  <si>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</si>
  <si>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</si>
  <si>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</si>
  <si>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</si>
  <si>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</si>
  <si>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</si>
  <si>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</si>
  <si>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</si>
  <si>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</si>
  <si>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</si>
  <si>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</si>
  <si>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</si>
  <si>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</si>
  <si>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</si>
  <si>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</si>
  <si>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</si>
  <si>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</si>
  <si>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</si>
  <si>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</si>
  <si>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</si>
  <si>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</si>
  <si>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</si>
  <si>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</si>
  <si>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</si>
  <si>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</si>
  <si>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</si>
  <si>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</si>
  <si>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</si>
  <si>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</si>
  <si>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</si>
  <si>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</si>
  <si>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</si>
  <si>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</si>
  <si>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</si>
  <si>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</si>
  <si>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</si>
  <si>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</si>
  <si>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</si>
  <si>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</si>
  <si>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</si>
  <si>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</si>
  <si>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</si>
  <si>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</si>
  <si>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</si>
  <si>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</si>
  <si>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</si>
  <si>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</si>
  <si>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</si>
  <si>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</si>
  <si>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</si>
  <si>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</si>
  <si>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</si>
  <si>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</si>
  <si>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</si>
  <si>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</si>
  <si>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</si>
  <si>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</si>
  <si>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</si>
  <si>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</si>
  <si>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</si>
  <si>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</si>
  <si>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</si>
  <si>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</si>
  <si>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</si>
  <si>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</si>
  <si>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</si>
  <si>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</si>
  <si>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</si>
  <si>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</si>
  <si>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</si>
  <si>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</si>
  <si>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</si>
  <si>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</si>
  <si>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</si>
  <si>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</si>
  <si>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</si>
  <si>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</si>
  <si>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</si>
  <si>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</si>
  <si>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</si>
  <si>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</si>
  <si>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</si>
  <si>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</si>
  <si>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</si>
  <si>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</si>
  <si>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</si>
  <si>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</si>
  <si>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</si>
  <si>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</si>
  <si>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</si>
  <si>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</si>
  <si>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</si>
  <si>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</si>
  <si>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</si>
  <si>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</si>
  <si>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</si>
  <si>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</si>
  <si>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</si>
  <si>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</si>
  <si>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</si>
  <si>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</si>
  <si>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</si>
  <si>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</si>
  <si>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</si>
  <si>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</si>
  <si>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</si>
  <si>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</si>
  <si>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</si>
  <si>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</si>
  <si>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</si>
  <si>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</si>
  <si>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</si>
  <si>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</si>
  <si>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</si>
  <si>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</si>
  <si>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</si>
  <si>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</si>
  <si>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</si>
  <si>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</si>
  <si>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</si>
  <si>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</si>
  <si>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</si>
  <si>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</si>
  <si>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</si>
  <si>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</si>
  <si>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</si>
  <si>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</si>
  <si>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</si>
  <si>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</si>
  <si>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</si>
  <si>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</si>
  <si>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</si>
  <si>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</si>
  <si>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</si>
  <si>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</si>
  <si>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</si>
  <si>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</si>
  <si>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</si>
  <si>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</si>
  <si>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</si>
  <si>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</si>
  <si>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</si>
  <si>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</si>
  <si>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</si>
  <si>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</si>
  <si>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</si>
  <si>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</si>
  <si>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</si>
  <si>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</si>
  <si>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</si>
  <si>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</si>
  <si>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</si>
  <si>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</si>
  <si>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</si>
  <si>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</si>
  <si>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</si>
  <si>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</si>
  <si>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</si>
  <si>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</si>
  <si>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</si>
  <si>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</si>
  <si>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</si>
  <si>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</si>
  <si>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</si>
  <si>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</si>
  <si>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</si>
  <si>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</si>
  <si>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</si>
  <si>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</si>
  <si>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</si>
  <si>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</si>
  <si>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</si>
  <si>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</si>
  <si>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</si>
  <si>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</si>
  <si>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</si>
  <si>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</si>
  <si>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</si>
  <si>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</si>
  <si>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</si>
  <si>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</si>
  <si>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</si>
  <si>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</si>
  <si>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</si>
  <si>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</si>
  <si>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</si>
  <si>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</si>
  <si>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</si>
  <si>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</si>
  <si>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</si>
  <si>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</si>
  <si>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</si>
  <si>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</si>
  <si>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</si>
  <si>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</si>
  <si>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</si>
  <si>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</si>
  <si>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</si>
  <si>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</si>
  <si>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</si>
  <si>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</si>
  <si>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</si>
  <si>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</si>
  <si>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</si>
  <si>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</si>
  <si>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</si>
  <si>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</si>
  <si>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</si>
  <si>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</si>
  <si>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</si>
  <si>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</si>
  <si>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</si>
  <si>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</si>
  <si>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</si>
  <si>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</si>
  <si>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</si>
  <si>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</si>
  <si>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</si>
  <si>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</si>
  <si>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</si>
  <si>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</si>
  <si>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</si>
  <si>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</si>
  <si>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</si>
  <si>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</si>
  <si>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</si>
  <si>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</si>
  <si>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</si>
  <si>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</si>
  <si>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</si>
  <si>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</si>
  <si>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</si>
  <si>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</si>
  <si>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</si>
  <si>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</si>
  <si>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</si>
  <si>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</si>
  <si>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</si>
  <si>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</si>
  <si>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</si>
  <si>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</si>
  <si>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</si>
  <si>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</si>
  <si>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</si>
  <si>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</si>
  <si>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</si>
  <si>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</si>
  <si>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</si>
  <si>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</si>
  <si>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</si>
  <si>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</si>
  <si>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</si>
  <si>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</si>
  <si>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</si>
  <si>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</si>
  <si>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</si>
  <si>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</si>
  <si>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</si>
  <si>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</si>
  <si>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</si>
  <si>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</si>
  <si>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</si>
  <si>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</si>
  <si>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</si>
  <si>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</si>
  <si>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</si>
  <si>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</si>
  <si>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</si>
  <si>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</si>
  <si>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</si>
  <si>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</si>
  <si>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</si>
  <si>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</si>
  <si>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</si>
  <si>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</si>
  <si>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</si>
  <si>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</si>
  <si>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</si>
  <si>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</si>
  <si>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</si>
  <si>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</si>
  <si>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</si>
  <si>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</si>
  <si>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</si>
  <si>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</si>
  <si>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</si>
  <si>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</si>
  <si>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</si>
  <si>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</si>
  <si>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</si>
  <si>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</si>
  <si>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</si>
  <si>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</si>
  <si>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</si>
  <si>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</si>
  <si>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</si>
  <si>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</si>
  <si>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</si>
  <si>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</si>
  <si>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</si>
  <si>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</si>
  <si>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</si>
  <si>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</si>
  <si>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</si>
  <si>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</si>
  <si>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</si>
  <si>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</si>
  <si>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</si>
  <si>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</si>
  <si>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</si>
  <si>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</si>
  <si>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</si>
  <si>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</si>
  <si>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</si>
  <si>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</si>
  <si>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</si>
  <si>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</si>
  <si>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</si>
  <si>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</si>
  <si>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</si>
  <si>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</si>
  <si>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</si>
  <si>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</si>
  <si>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</si>
  <si>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</si>
  <si>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</si>
  <si>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</si>
  <si>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</si>
  <si>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</si>
  <si>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</si>
  <si>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</si>
  <si>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</si>
  <si>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</si>
  <si>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</si>
  <si>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</si>
  <si>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</si>
  <si>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</si>
  <si>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</si>
  <si>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</si>
  <si>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</si>
  <si>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</si>
  <si>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</si>
  <si>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</si>
  <si>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</si>
  <si>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</si>
  <si>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</si>
  <si>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</si>
  <si>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</si>
  <si>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</si>
  <si>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</si>
  <si>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</si>
  <si>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</si>
  <si>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</si>
  <si>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</si>
  <si>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</si>
  <si>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</si>
  <si>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</si>
  <si>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</si>
  <si>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</si>
  <si>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</si>
  <si>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</si>
  <si>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</si>
  <si>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</si>
  <si>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</si>
  <si>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</si>
  <si>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</si>
  <si>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</si>
  <si>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</si>
  <si>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</si>
  <si>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</si>
  <si>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</si>
  <si>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</si>
  <si>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</si>
  <si>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</si>
  <si>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</si>
  <si>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</si>
  <si>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</si>
  <si>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</si>
  <si>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</si>
  <si>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</si>
  <si>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</si>
  <si>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</si>
  <si>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</si>
  <si>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</si>
  <si>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</si>
  <si>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</si>
  <si>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</si>
  <si>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</si>
  <si>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</si>
  <si>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</si>
  <si>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</si>
  <si>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</si>
  <si>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</si>
  <si>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</si>
  <si>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</si>
  <si>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</si>
  <si>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</si>
  <si>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</si>
  <si>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</si>
  <si>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</si>
  <si>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</si>
  <si>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</si>
  <si>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</si>
  <si>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</si>
  <si>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</si>
  <si>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</si>
  <si>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</si>
  <si>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</si>
  <si>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</si>
  <si>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</si>
  <si>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</si>
  <si>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</si>
  <si>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</si>
  <si>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</si>
  <si>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</si>
  <si>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</si>
  <si>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</si>
  <si>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</si>
  <si>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</si>
  <si>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</si>
  <si>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</si>
  <si>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</si>
  <si>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</si>
  <si>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</si>
  <si>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</si>
  <si>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</si>
  <si>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</si>
  <si>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</si>
  <si>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</si>
  <si>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</si>
  <si>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</si>
  <si>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</si>
  <si>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</si>
  <si>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</si>
  <si>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</si>
  <si>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</si>
  <si>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</si>
  <si>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</si>
  <si>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</si>
  <si>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</si>
  <si>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</si>
  <si>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</si>
  <si>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</si>
  <si>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</si>
  <si>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</si>
  <si>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</si>
  <si>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</si>
  <si>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</si>
  <si>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</si>
  <si>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</si>
  <si>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</si>
  <si>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</si>
  <si>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</si>
  <si>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</si>
  <si>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</si>
  <si>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</si>
  <si>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</si>
  <si>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</si>
  <si>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</si>
  <si>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</si>
  <si>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</si>
  <si>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</si>
  <si>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</si>
  <si>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</si>
  <si>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</si>
  <si>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</si>
  <si>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</si>
  <si>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</si>
  <si>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</si>
  <si>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</si>
  <si>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</si>
  <si>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</si>
  <si>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</si>
  <si>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</si>
  <si>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</si>
  <si>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</si>
  <si>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</si>
  <si>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</si>
  <si>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</si>
  <si>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</si>
  <si>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</si>
  <si>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</si>
  <si>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</si>
  <si>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</si>
  <si>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</si>
  <si>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</si>
  <si>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</si>
  <si>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</si>
  <si>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</si>
  <si>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</si>
  <si>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</si>
  <si>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</si>
  <si>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</si>
  <si>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</si>
  <si>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</si>
  <si>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</si>
  <si>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</si>
  <si>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</si>
  <si>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</si>
  <si>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</si>
  <si>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</si>
  <si>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</si>
  <si>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</si>
  <si>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</si>
  <si>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</si>
  <si>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</si>
  <si>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</si>
  <si>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</si>
  <si>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</si>
  <si>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</si>
  <si>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</si>
  <si>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</si>
  <si>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</si>
  <si>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</si>
  <si>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</si>
  <si>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</si>
  <si>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</si>
  <si>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</si>
  <si>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</si>
  <si>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</si>
  <si>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</si>
  <si>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</si>
  <si>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</si>
  <si>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</si>
  <si>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</si>
  <si>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</si>
  <si>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</si>
  <si>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</si>
  <si>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</si>
  <si>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</si>
  <si>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</si>
  <si>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</si>
  <si>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</si>
  <si>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</si>
  <si>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</si>
  <si>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</si>
  <si>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</si>
  <si>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</si>
  <si>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</si>
  <si>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</si>
  <si>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</si>
  <si>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</si>
  <si>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</si>
  <si>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</si>
  <si>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</si>
  <si>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</si>
  <si>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</si>
  <si>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</si>
  <si>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</si>
  <si>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</si>
  <si>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</si>
  <si>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</si>
  <si>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</si>
  <si>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</si>
  <si>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</si>
  <si>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</si>
  <si>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</si>
  <si>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</si>
  <si>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</si>
  <si>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</si>
  <si>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</si>
  <si>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</si>
  <si>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</si>
  <si>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</si>
  <si>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</si>
  <si>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</si>
  <si>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</si>
  <si>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</si>
  <si>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</si>
  <si>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</si>
  <si>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</si>
  <si>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</si>
  <si>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</si>
  <si>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</si>
  <si>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</si>
  <si>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</si>
  <si>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</si>
  <si>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</si>
  <si>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</si>
  <si>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</si>
  <si>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</si>
  <si>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</si>
  <si>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</si>
  <si>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</si>
  <si>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</si>
  <si>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</si>
  <si>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</si>
  <si>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</si>
  <si>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</si>
  <si>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</si>
  <si>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</si>
  <si>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</si>
  <si>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</si>
  <si>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</si>
  <si>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</si>
  <si>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</si>
  <si>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</si>
  <si>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</si>
  <si>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</si>
  <si>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</si>
  <si>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</si>
  <si>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</si>
  <si>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</si>
  <si>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</si>
  <si>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</si>
  <si>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</si>
  <si>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</si>
  <si>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</si>
  <si>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</si>
  <si>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</si>
  <si>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</si>
  <si>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</si>
  <si>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</si>
  <si>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</si>
  <si>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</si>
  <si>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</si>
  <si>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</si>
  <si>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</si>
  <si>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</si>
  <si>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</si>
  <si>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</si>
  <si>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</si>
  <si>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</si>
  <si>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</si>
  <si>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</si>
  <si>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</si>
  <si>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</si>
  <si>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</si>
  <si>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</si>
  <si>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</si>
  <si>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</si>
  <si>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</si>
  <si>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</si>
  <si>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</si>
  <si>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</si>
  <si>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</si>
  <si>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</si>
  <si>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</si>
  <si>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</si>
  <si>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</si>
  <si>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</si>
  <si>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</si>
  <si>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</si>
  <si>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</si>
  <si>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</si>
  <si>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</si>
  <si>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</si>
  <si>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</si>
  <si>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</si>
  <si>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</si>
  <si>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</si>
  <si>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</si>
  <si>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</si>
  <si>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</si>
  <si>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</si>
  <si>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</si>
  <si>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</si>
  <si>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</si>
  <si>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</si>
  <si>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</si>
  <si>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</si>
  <si>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</si>
  <si>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</si>
  <si>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</si>
  <si>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</si>
  <si>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</si>
  <si>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</si>
  <si>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</si>
  <si>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</si>
  <si>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</si>
  <si>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</si>
  <si>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</si>
  <si>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</si>
  <si>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</si>
  <si>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</si>
  <si>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</si>
  <si>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</si>
  <si>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</si>
  <si>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</si>
  <si>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</si>
  <si>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</si>
  <si>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</si>
  <si>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</si>
  <si>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</si>
  <si>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</si>
  <si>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</si>
  <si>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</si>
  <si>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</si>
  <si>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</si>
  <si>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</si>
  <si>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</si>
  <si>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</si>
  <si>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</si>
  <si>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</si>
  <si>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</si>
  <si>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</si>
  <si>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</si>
  <si>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</si>
  <si>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</si>
  <si>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</si>
  <si>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</si>
  <si>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</si>
  <si>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</si>
  <si>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</si>
  <si>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</si>
  <si>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</si>
  <si>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</si>
  <si>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</si>
  <si>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</si>
  <si>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</si>
  <si>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</si>
  <si>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</si>
  <si>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</si>
  <si>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</si>
  <si>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</si>
  <si>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</si>
  <si>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</si>
  <si>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</si>
  <si>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</si>
  <si>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</si>
  <si>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</si>
  <si>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</si>
  <si>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</si>
  <si>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</si>
  <si>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</si>
  <si>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</si>
  <si>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</si>
  <si>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</si>
  <si>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</si>
  <si>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</si>
  <si>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</si>
  <si>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</si>
  <si>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</si>
  <si>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</si>
  <si>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</si>
  <si>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</si>
  <si>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</si>
  <si>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</si>
  <si>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</si>
  <si>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</si>
  <si>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</si>
  <si>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</si>
  <si>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</si>
  <si>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</si>
  <si>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</si>
  <si>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</si>
  <si>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</si>
  <si>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</si>
  <si>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</si>
  <si>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</si>
  <si>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</si>
  <si>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</si>
  <si>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</si>
  <si>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</si>
  <si>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</si>
  <si>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</si>
  <si>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</si>
  <si>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</si>
  <si>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</si>
  <si>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</si>
  <si>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</si>
  <si>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</si>
  <si>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</si>
  <si>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</si>
  <si>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</si>
  <si>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</si>
  <si>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</si>
  <si>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</si>
  <si>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</si>
  <si>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</si>
  <si>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</si>
  <si>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</si>
  <si>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</si>
  <si>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</si>
  <si>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</si>
  <si>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</si>
  <si>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</si>
  <si>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</si>
  <si>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</si>
  <si>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</si>
  <si>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</si>
  <si>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</si>
  <si>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</si>
  <si>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</si>
  <si>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</si>
  <si>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</si>
  <si>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</si>
  <si>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</si>
  <si>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</si>
  <si>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</si>
  <si>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</si>
  <si>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</si>
  <si>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</si>
  <si>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</si>
  <si>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</si>
  <si>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</si>
  <si>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</si>
  <si>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</si>
  <si>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</si>
  <si>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</si>
  <si>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</si>
  <si>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</si>
  <si>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</si>
  <si>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</si>
  <si>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</si>
  <si>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</si>
  <si>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</si>
  <si>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</si>
  <si>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</si>
  <si>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</si>
  <si>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</si>
  <si>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</si>
  <si>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</si>
  <si>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</si>
  <si>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</si>
  <si>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</si>
  <si>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</si>
  <si>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</si>
  <si>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</si>
  <si>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</si>
  <si>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</si>
  <si>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</si>
  <si>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</si>
  <si>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</si>
  <si>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</si>
  <si>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</si>
  <si>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</si>
  <si>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</si>
  <si>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</si>
  <si>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</si>
  <si>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</si>
  <si>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</si>
  <si>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</si>
  <si>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</si>
  <si>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</si>
  <si>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</si>
  <si>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</si>
  <si>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</si>
  <si>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</si>
  <si>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</si>
  <si>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</si>
  <si>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</si>
  <si>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</si>
  <si>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</si>
  <si>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</si>
  <si>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</si>
  <si>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</si>
  <si>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</si>
  <si>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</si>
  <si>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</si>
  <si>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</si>
  <si>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</si>
  <si>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</si>
  <si>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</si>
  <si>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</si>
  <si>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</si>
  <si>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</si>
  <si>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</si>
  <si>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</si>
  <si>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</si>
  <si>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</si>
  <si>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</si>
  <si>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</si>
  <si>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</si>
  <si>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</si>
  <si>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</si>
  <si>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</si>
  <si>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</si>
  <si>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</si>
  <si>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</si>
  <si>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</si>
  <si>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</si>
  <si>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</si>
  <si>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</si>
  <si>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</si>
  <si>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</si>
  <si>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</si>
  <si>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</si>
  <si>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</si>
  <si>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</si>
  <si>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</si>
  <si>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</si>
  <si>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</si>
  <si>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</si>
  <si>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</si>
  <si>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</si>
  <si>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</si>
  <si>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</si>
  <si>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</si>
  <si>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</si>
  <si>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</si>
  <si>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</si>
  <si>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</si>
  <si>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</si>
  <si>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</si>
  <si>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</si>
  <si>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</si>
  <si>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</si>
  <si>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</si>
  <si>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</si>
  <si>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</si>
  <si>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</si>
  <si>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</si>
  <si>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</si>
  <si>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</si>
  <si>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</si>
  <si>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</si>
  <si>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</si>
  <si>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</si>
  <si>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</si>
  <si>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</si>
  <si>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</si>
  <si>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</si>
  <si>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</si>
  <si>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</si>
  <si>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</si>
  <si>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</si>
  <si>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</si>
  <si>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</si>
  <si>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</si>
  <si>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</si>
  <si>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</si>
  <si>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</si>
  <si>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</si>
  <si>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</si>
  <si>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</si>
  <si>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</si>
  <si>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</si>
  <si>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</si>
  <si>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</si>
  <si>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</si>
  <si>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</si>
  <si>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</si>
  <si>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</si>
  <si>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</si>
  <si>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</si>
  <si>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</si>
  <si>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</si>
  <si>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</si>
  <si>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</si>
  <si>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</si>
  <si>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</si>
  <si>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</si>
  <si>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</si>
  <si>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</si>
  <si>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</si>
  <si>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</si>
  <si>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</si>
  <si>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</si>
  <si>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</si>
  <si>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</si>
  <si>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</si>
  <si>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</si>
  <si>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</si>
  <si>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</si>
  <si>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</si>
  <si>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</si>
  <si>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</si>
  <si>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</si>
  <si>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</si>
  <si>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</si>
  <si>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</si>
  <si>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</si>
  <si>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</si>
  <si>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</si>
  <si>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</si>
  <si>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</si>
  <si>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</si>
  <si>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</si>
  <si>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</si>
  <si>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</si>
  <si>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</si>
  <si>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</si>
  <si>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</si>
  <si>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</si>
  <si>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</si>
  <si>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</si>
  <si>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</si>
  <si>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</si>
  <si>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</si>
  <si>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</si>
  <si>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</si>
  <si>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</si>
  <si>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</si>
  <si>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</si>
  <si>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</si>
  <si>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</si>
  <si>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</si>
  <si>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</si>
  <si>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</si>
  <si>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</si>
  <si>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</si>
  <si>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</si>
  <si>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</si>
  <si>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</si>
  <si>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</si>
  <si>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</si>
  <si>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</si>
  <si>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</si>
  <si>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</si>
  <si>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</si>
  <si>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</si>
  <si>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</si>
  <si>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</si>
  <si>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</si>
  <si>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</si>
  <si>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</si>
  <si>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</si>
  <si>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</si>
  <si>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</si>
  <si>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</si>
  <si>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</si>
  <si>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</si>
  <si>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</si>
  <si>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</si>
  <si>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</si>
  <si>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</si>
  <si>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</si>
  <si>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</si>
  <si>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</si>
  <si>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</si>
  <si>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</si>
  <si>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</si>
  <si>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</si>
  <si>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</si>
  <si>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</si>
  <si>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</si>
  <si>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</si>
  <si>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</si>
  <si>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</si>
  <si>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</si>
  <si>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</si>
  <si>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</si>
  <si>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</si>
  <si>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</si>
  <si>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</si>
  <si>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</si>
  <si>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</si>
  <si>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</si>
  <si>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</si>
  <si>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</si>
  <si>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</si>
  <si>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</si>
  <si>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</si>
  <si>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</si>
  <si>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</si>
  <si>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</si>
  <si>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</si>
  <si>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</si>
  <si>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</si>
  <si>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</si>
  <si>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</si>
  <si>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</si>
  <si>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</si>
  <si>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</si>
  <si>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</si>
  <si>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</si>
  <si>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</si>
  <si>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</si>
  <si>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</si>
  <si>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</si>
  <si>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</si>
  <si>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</si>
  <si>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</si>
  <si>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</si>
  <si>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</si>
  <si>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</si>
  <si>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</si>
  <si>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</si>
  <si>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</si>
  <si>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</si>
  <si>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</si>
  <si>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</si>
  <si>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</si>
  <si>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</si>
  <si>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</si>
  <si>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</si>
  <si>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</si>
  <si>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</si>
  <si>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</si>
  <si>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</si>
  <si>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</si>
  <si>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</si>
  <si>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</si>
  <si>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</si>
  <si>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</si>
  <si>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</si>
  <si>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</si>
  <si>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</si>
  <si>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</si>
  <si>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</si>
  <si>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</si>
  <si>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</si>
  <si>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</si>
  <si>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</si>
  <si>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</si>
  <si>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</si>
  <si>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</si>
  <si>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</si>
  <si>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</si>
  <si>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</si>
  <si>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</si>
  <si>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</si>
  <si>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</si>
  <si>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</si>
  <si>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</si>
  <si>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</si>
  <si>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</si>
  <si>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</si>
  <si>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</si>
  <si>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</si>
  <si>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</si>
  <si>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</si>
  <si>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</si>
  <si>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</si>
  <si>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</si>
  <si>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</si>
  <si>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</si>
  <si>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</si>
  <si>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</si>
  <si>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</si>
  <si>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</si>
  <si>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</si>
  <si>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</si>
  <si>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</si>
  <si>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</si>
  <si>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</si>
  <si>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</si>
  <si>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</si>
  <si>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</si>
  <si>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</si>
  <si>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</si>
  <si>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</si>
  <si>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</si>
  <si>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</si>
  <si>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</si>
  <si>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</si>
  <si>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</si>
  <si>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</si>
  <si>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</si>
  <si>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</si>
  <si>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</si>
  <si>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</si>
  <si>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</si>
  <si>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</si>
  <si>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</si>
  <si>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</si>
  <si>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</si>
  <si>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</si>
  <si>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</si>
  <si>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</si>
  <si>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</si>
  <si>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</si>
  <si>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</si>
  <si>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</si>
  <si>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</si>
  <si>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</si>
  <si>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</si>
  <si>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</si>
  <si>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</si>
  <si>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</si>
  <si>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</si>
  <si>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</si>
  <si>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</si>
  <si>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</si>
  <si>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</si>
  <si>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</si>
  <si>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</si>
  <si>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</si>
  <si>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</si>
  <si>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</si>
  <si>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</si>
  <si>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</si>
  <si>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</si>
  <si>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</si>
  <si>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</si>
  <si>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</si>
  <si>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</si>
  <si>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</si>
  <si>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</si>
  <si>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</si>
  <si>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</si>
  <si>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</si>
  <si>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</si>
  <si>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</si>
  <si>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</si>
  <si>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</si>
  <si>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</si>
  <si>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</si>
  <si>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</si>
  <si>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</si>
  <si>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</si>
  <si>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</si>
  <si>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</si>
  <si>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</si>
  <si>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</si>
  <si>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</si>
  <si>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</si>
  <si>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</si>
  <si>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</si>
  <si>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</si>
  <si>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</si>
  <si>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</si>
  <si>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</si>
  <si>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</si>
  <si>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</si>
  <si>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</si>
  <si>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</si>
  <si>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</si>
  <si>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</si>
  <si>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</si>
  <si>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</si>
  <si>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</si>
  <si>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</si>
  <si>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</si>
  <si>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</si>
  <si>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</si>
  <si>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</si>
  <si>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</si>
  <si>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</si>
  <si>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</si>
  <si>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</si>
  <si>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</si>
  <si>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</si>
  <si>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</si>
  <si>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</si>
  <si>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</si>
  <si>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</si>
  <si>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</si>
  <si>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</si>
  <si>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</si>
  <si>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</si>
  <si>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</si>
  <si>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</si>
  <si>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</si>
  <si>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</si>
  <si>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</si>
  <si>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</si>
  <si>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</si>
  <si>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</si>
  <si>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</si>
  <si>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</si>
  <si>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</si>
  <si>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</si>
  <si>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</si>
  <si>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</si>
  <si>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</si>
  <si>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</si>
  <si>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</si>
  <si>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</si>
  <si>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</si>
  <si>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</si>
  <si>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</si>
  <si>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</si>
  <si>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</si>
  <si>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</si>
  <si>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</si>
  <si>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</si>
  <si>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</si>
  <si>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</si>
  <si>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</si>
  <si>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</si>
  <si>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</si>
  <si>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</si>
  <si>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</si>
  <si>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</si>
  <si>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</si>
  <si>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</si>
  <si>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</si>
  <si>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</si>
  <si>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</si>
  <si>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</si>
  <si>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</si>
  <si>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</si>
  <si>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</si>
  <si>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</si>
  <si>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</si>
  <si>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</si>
  <si>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</si>
  <si>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</si>
  <si>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</si>
  <si>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</si>
  <si>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</si>
  <si>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</si>
  <si>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</si>
  <si>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</si>
  <si>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</si>
  <si>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</si>
  <si>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</si>
  <si>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</si>
  <si>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</si>
  <si>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</si>
  <si>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</si>
  <si>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</si>
  <si>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</si>
  <si>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</si>
  <si>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</si>
  <si>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</si>
  <si>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</si>
  <si>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</si>
  <si>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</si>
  <si>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</si>
  <si>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</si>
  <si>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</si>
  <si>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</si>
  <si>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</si>
  <si>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</si>
  <si>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</si>
  <si>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</si>
  <si>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</si>
  <si>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</si>
  <si>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</si>
  <si>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</si>
  <si>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</si>
  <si>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</si>
  <si>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</si>
  <si>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</si>
  <si>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</si>
  <si>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</si>
  <si>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</si>
  <si>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</si>
  <si>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</si>
  <si>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</si>
  <si>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</si>
  <si>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</si>
  <si>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</si>
  <si>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</si>
  <si>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</si>
  <si>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</si>
  <si>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</si>
  <si>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</si>
  <si>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</si>
  <si>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</si>
  <si>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</si>
  <si>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</si>
  <si>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</si>
  <si>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</si>
  <si>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</si>
  <si>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</si>
  <si>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</si>
  <si>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</si>
  <si>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</si>
  <si>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</si>
  <si>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</si>
  <si>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</si>
  <si>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</si>
  <si>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</si>
  <si>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</si>
  <si>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</si>
  <si>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</si>
  <si>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</si>
  <si>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</si>
  <si>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</si>
  <si>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</si>
  <si>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</si>
  <si>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</si>
  <si>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</si>
  <si>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</si>
  <si>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</si>
  <si>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</si>
  <si>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</si>
  <si>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</si>
  <si>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</si>
  <si>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</si>
  <si>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</si>
  <si>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</si>
  <si>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</si>
  <si>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</si>
  <si>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</si>
  <si>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</si>
  <si>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</si>
  <si>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</si>
  <si>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</si>
  <si>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</si>
  <si>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</si>
  <si>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</si>
  <si>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</si>
  <si>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</si>
  <si>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</si>
  <si>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</si>
  <si>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</si>
  <si>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</si>
  <si>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</si>
  <si>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</si>
  <si>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</si>
  <si>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</si>
  <si>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</si>
  <si>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</si>
  <si>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</si>
  <si>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</si>
  <si>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</si>
  <si>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</si>
  <si>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</si>
  <si>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</si>
  <si>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</si>
  <si>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</si>
  <si>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</si>
  <si>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</si>
  <si>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</si>
  <si>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</si>
  <si>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</si>
  <si>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</si>
  <si>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</si>
  <si>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</si>
  <si>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</si>
  <si>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</si>
  <si>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</si>
  <si>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</si>
  <si>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</si>
  <si>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</si>
  <si>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</si>
  <si>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</si>
  <si>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</si>
  <si>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</si>
  <si>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</si>
  <si>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</si>
  <si>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</si>
  <si>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</si>
  <si>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</si>
  <si>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</si>
  <si>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</si>
  <si>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</si>
  <si>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</si>
  <si>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</si>
  <si>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</si>
  <si>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</si>
  <si>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</si>
  <si>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</si>
  <si>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</si>
  <si>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</si>
  <si>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</si>
  <si>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</si>
  <si>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</si>
  <si>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</si>
  <si>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</si>
  <si>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</si>
  <si>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</si>
  <si>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</si>
  <si>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</si>
  <si>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</si>
  <si>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</si>
  <si>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</si>
  <si>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</si>
  <si>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</si>
  <si>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</si>
  <si>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</si>
  <si>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</si>
  <si>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</si>
  <si>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</si>
  <si>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</si>
  <si>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</si>
  <si>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</si>
  <si>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</si>
  <si>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</si>
  <si>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</si>
  <si>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</si>
  <si>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</si>
  <si>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</si>
  <si>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</si>
  <si>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</si>
  <si>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</si>
  <si>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</si>
  <si>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</si>
  <si>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</si>
  <si>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</si>
  <si>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</si>
  <si>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</si>
  <si>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</si>
  <si>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</si>
  <si>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</si>
  <si>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</si>
  <si>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</si>
  <si>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</si>
  <si>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</si>
  <si>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</si>
  <si>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</si>
  <si>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</si>
  <si>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</si>
  <si>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</si>
  <si>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</si>
  <si>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</si>
  <si>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</si>
  <si>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</si>
  <si>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</si>
  <si>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</si>
  <si>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</si>
  <si>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</si>
  <si>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</si>
  <si>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</si>
  <si>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</si>
  <si>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</si>
  <si>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</si>
  <si>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</si>
  <si>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</si>
  <si>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</si>
  <si>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</si>
  <si>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</si>
  <si>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</si>
  <si>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</si>
  <si>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</si>
  <si>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</si>
  <si>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</si>
  <si>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</si>
  <si>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</si>
  <si>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</si>
  <si>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</si>
  <si>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</si>
  <si>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</si>
  <si>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</si>
  <si>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</si>
  <si>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</si>
  <si>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</si>
  <si>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</si>
  <si>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</si>
  <si>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</si>
  <si>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</si>
  <si>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</si>
  <si>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</si>
  <si>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</si>
  <si>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</si>
  <si>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</si>
  <si>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</si>
  <si>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</si>
  <si>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</si>
  <si>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</si>
  <si>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</si>
  <si>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</si>
  <si>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</si>
  <si>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</si>
  <si>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</si>
  <si>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</si>
  <si>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</si>
  <si>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</si>
  <si>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</si>
  <si>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</si>
  <si>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</si>
  <si>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</si>
  <si>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</si>
  <si>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</si>
  <si>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</si>
  <si>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</si>
  <si>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</si>
  <si>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</si>
  <si>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</si>
  <si>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</si>
  <si>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</si>
  <si>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</si>
  <si>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</si>
  <si>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</si>
  <si>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</si>
  <si>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</si>
  <si>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</si>
  <si>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</si>
  <si>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</si>
  <si>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</si>
  <si>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</si>
  <si>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</si>
  <si>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</si>
  <si>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</si>
  <si>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</si>
  <si>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</si>
  <si>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</si>
  <si>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</si>
  <si>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</si>
  <si>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</si>
  <si>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</si>
  <si>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</si>
  <si>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</si>
  <si>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</si>
  <si>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</si>
  <si>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</si>
  <si>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</si>
  <si>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</si>
  <si>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</si>
  <si>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</si>
  <si>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</si>
  <si>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</si>
  <si>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</si>
  <si>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</si>
  <si>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</si>
  <si>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</si>
  <si>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</si>
  <si>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</si>
  <si>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</si>
  <si>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</si>
  <si>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</si>
  <si>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</si>
  <si>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</si>
  <si>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</si>
  <si>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</si>
  <si>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</si>
  <si>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</si>
  <si>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</si>
  <si>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</si>
  <si>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</si>
  <si>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</si>
  <si>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</si>
  <si>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</si>
  <si>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</si>
  <si>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</si>
  <si>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</si>
  <si>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</si>
  <si>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</si>
  <si>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</si>
  <si>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</si>
  <si>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</si>
  <si>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</si>
  <si>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</si>
  <si>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</si>
  <si>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</si>
  <si>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</si>
  <si>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</si>
  <si>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</si>
  <si>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</si>
  <si>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</si>
  <si>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</si>
  <si>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</si>
  <si>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</si>
  <si>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</si>
  <si>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</si>
  <si>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</si>
  <si>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</si>
  <si>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</si>
  <si>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</si>
  <si>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</si>
  <si>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</si>
  <si>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</si>
  <si>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</si>
  <si>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</si>
  <si>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</si>
  <si>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</si>
  <si>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</si>
  <si>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</si>
  <si>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</si>
  <si>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</si>
  <si>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</si>
  <si>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</si>
  <si>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</si>
  <si>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</si>
  <si>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</si>
  <si>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</si>
  <si>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</si>
  <si>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</si>
  <si>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</si>
  <si>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</si>
  <si>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</si>
  <si>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</si>
  <si>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</si>
  <si>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</si>
  <si>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</si>
  <si>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</si>
  <si>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</si>
  <si>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</si>
  <si>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</si>
  <si>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</si>
  <si>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</si>
  <si>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</si>
  <si>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</si>
  <si>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</si>
  <si>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</si>
  <si>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</si>
  <si>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</si>
  <si>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</si>
  <si>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</si>
  <si>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</si>
  <si>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</si>
  <si>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</si>
  <si>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</si>
  <si>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</si>
  <si>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</si>
  <si>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</si>
  <si>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</si>
  <si>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</si>
  <si>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</si>
  <si>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</si>
  <si>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</si>
  <si>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</si>
  <si>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</si>
  <si>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</si>
  <si>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</si>
  <si>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</si>
  <si>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</si>
  <si>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</si>
  <si>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</si>
  <si>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</si>
  <si>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</si>
  <si>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</si>
  <si>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</si>
  <si>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</si>
  <si>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</si>
  <si>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</si>
  <si>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</si>
  <si>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</si>
  <si>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</si>
  <si>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</si>
  <si>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</si>
  <si>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</si>
  <si>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</si>
  <si>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</si>
  <si>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</si>
  <si>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</si>
  <si>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</si>
  <si>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</si>
  <si>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</si>
  <si>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</si>
  <si>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</si>
  <si>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</si>
  <si>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</si>
  <si>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</si>
  <si>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</si>
  <si>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</si>
  <si>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</si>
  <si>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</si>
  <si>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</si>
  <si>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</si>
  <si>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</si>
  <si>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</si>
  <si>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</si>
  <si>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</si>
  <si>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</si>
  <si>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</si>
  <si>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</si>
  <si>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</si>
  <si>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</si>
  <si>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</si>
  <si>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</si>
  <si>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</si>
  <si>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</si>
  <si>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</si>
  <si>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</si>
  <si>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</si>
  <si>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</si>
  <si>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</si>
  <si>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</si>
  <si>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</si>
  <si>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</si>
  <si>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</si>
  <si>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</si>
  <si>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</si>
  <si>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</si>
  <si>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</si>
  <si>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</si>
  <si>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</si>
  <si>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</si>
  <si>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</si>
  <si>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</si>
  <si>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</si>
  <si>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</si>
  <si>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</si>
  <si>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</si>
  <si>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</si>
  <si>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</si>
  <si>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</si>
  <si>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</si>
  <si>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</si>
  <si>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</si>
  <si>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</si>
  <si>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</si>
  <si>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</si>
  <si>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</si>
  <si>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</si>
  <si>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</si>
  <si>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</si>
  <si>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</si>
  <si>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</si>
  <si>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</si>
  <si>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</si>
  <si>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</si>
  <si>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</si>
  <si>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</si>
  <si>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</si>
  <si>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</si>
  <si>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</si>
  <si>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</si>
  <si>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</si>
  <si>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</si>
  <si>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</si>
  <si>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</si>
  <si>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</si>
  <si>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</si>
  <si>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</si>
  <si>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</si>
  <si>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</si>
  <si>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</si>
  <si>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</si>
  <si>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</si>
  <si>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</si>
  <si>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</si>
  <si>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</si>
  <si>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</si>
  <si>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</si>
  <si>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</si>
  <si>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</si>
  <si>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</si>
  <si>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</si>
  <si>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</si>
  <si>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</si>
  <si>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</si>
  <si>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</si>
  <si>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</si>
  <si>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</si>
  <si>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</si>
  <si>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</si>
  <si>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</si>
  <si>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</si>
  <si>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</si>
  <si>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</si>
  <si>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</si>
  <si>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</si>
  <si>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</si>
  <si>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</si>
  <si>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</si>
  <si>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</si>
  <si>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</si>
  <si>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</si>
  <si>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</si>
  <si>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</si>
  <si>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</si>
  <si>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</si>
  <si>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</si>
  <si>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</si>
  <si>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</si>
  <si>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</si>
  <si>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</si>
  <si>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</si>
  <si>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</si>
  <si>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</si>
  <si>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</si>
  <si>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</si>
  <si>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</si>
  <si>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</si>
  <si>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</si>
  <si>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</si>
  <si>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</si>
  <si>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</si>
  <si>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</si>
  <si>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</si>
  <si>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</si>
  <si>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</si>
  <si>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</si>
  <si>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</si>
  <si>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</si>
  <si>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</si>
  <si>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</si>
  <si>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</si>
  <si>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</si>
  <si>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</si>
  <si>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</si>
  <si>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</si>
  <si>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</si>
  <si>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</si>
  <si>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</si>
  <si>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</si>
  <si>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</si>
  <si>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</si>
  <si>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</si>
  <si>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</si>
  <si>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</si>
  <si>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</si>
  <si>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</si>
  <si>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</si>
  <si>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</si>
  <si>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</si>
  <si>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</si>
  <si>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</si>
  <si>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</si>
  <si>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</si>
  <si>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</si>
  <si>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</si>
  <si>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</si>
  <si>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</si>
  <si>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</si>
  <si>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</si>
  <si>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</si>
  <si>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</si>
  <si>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</si>
  <si>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</si>
  <si>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</si>
  <si>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</si>
  <si>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</si>
  <si>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</si>
  <si>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</si>
  <si>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</si>
  <si>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</si>
  <si>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</si>
  <si>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</si>
  <si>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</si>
  <si>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</si>
  <si>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</si>
  <si>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</si>
  <si>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</si>
  <si>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</si>
  <si>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</si>
  <si>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</si>
  <si>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</si>
  <si>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</si>
  <si>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</si>
  <si>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</si>
  <si>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</si>
  <si>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</si>
  <si>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</si>
  <si>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</si>
  <si>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</si>
  <si>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</si>
  <si>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</si>
  <si>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</si>
  <si>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</si>
  <si>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</si>
  <si>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</si>
  <si>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</si>
  <si>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</si>
  <si>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</si>
  <si>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</si>
  <si>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</si>
  <si>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</si>
  <si>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</si>
  <si>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</si>
  <si>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</si>
  <si>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</si>
  <si>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</si>
  <si>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</si>
  <si>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</si>
  <si>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</si>
  <si>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</si>
  <si>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</si>
  <si>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</si>
  <si>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</si>
  <si>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</si>
  <si>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</si>
  <si>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</si>
  <si>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</si>
  <si>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</si>
  <si>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</si>
  <si>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</si>
  <si>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</si>
  <si>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</si>
  <si>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</si>
  <si>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</si>
  <si>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</si>
  <si>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</si>
  <si>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</si>
  <si>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</si>
  <si>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</si>
  <si>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</si>
  <si>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</si>
  <si>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</si>
  <si>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</si>
  <si>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</si>
  <si>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</si>
  <si>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</si>
  <si>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</si>
  <si>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</si>
  <si>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</si>
  <si>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</si>
  <si>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</si>
  <si>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</si>
  <si>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</si>
  <si>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</si>
  <si>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</si>
  <si>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</si>
  <si>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</si>
  <si>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</si>
  <si>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</si>
  <si>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</si>
  <si>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</si>
  <si>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</si>
  <si>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</si>
  <si>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</si>
  <si>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</si>
  <si>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</si>
  <si>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</si>
  <si>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</si>
  <si>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</si>
  <si>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</si>
  <si>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</si>
  <si>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</si>
  <si>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</si>
  <si>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</si>
  <si>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</si>
  <si>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</si>
  <si>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</si>
  <si>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</si>
  <si>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</si>
  <si>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</si>
  <si>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</si>
  <si>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</si>
  <si>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</si>
  <si>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</si>
  <si>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</si>
  <si>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</si>
  <si>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</si>
  <si>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</si>
  <si>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</si>
  <si>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</si>
  <si>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</si>
  <si>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</si>
  <si>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</si>
  <si>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</si>
  <si>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</si>
  <si>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</si>
  <si>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</si>
  <si>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</si>
  <si>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</si>
  <si>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</si>
  <si>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</si>
  <si>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</si>
  <si>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</si>
  <si>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</si>
  <si>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</si>
  <si>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</si>
  <si>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</si>
  <si>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</si>
  <si>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</si>
  <si>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</si>
  <si>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</si>
  <si>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</si>
  <si>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</si>
  <si>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</si>
  <si>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</si>
  <si>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</si>
  <si>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</si>
  <si>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</si>
  <si>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</si>
  <si>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</si>
  <si>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</si>
  <si>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</si>
  <si>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</si>
  <si>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</si>
  <si>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</si>
  <si>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</si>
  <si>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</si>
  <si>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</si>
  <si>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</si>
  <si>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</si>
  <si>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</si>
  <si>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</si>
  <si>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</si>
  <si>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</si>
  <si>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</si>
  <si>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</si>
  <si>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</si>
  <si>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</si>
  <si>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</si>
  <si>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</si>
  <si>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</si>
  <si>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</si>
  <si>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</si>
  <si>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</si>
  <si>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</si>
  <si>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</si>
  <si>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</si>
  <si>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</si>
  <si>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</si>
  <si>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</si>
  <si>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</si>
  <si>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</si>
  <si>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</si>
  <si>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</si>
  <si>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</si>
  <si>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</si>
  <si>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</si>
  <si>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</si>
  <si>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</si>
  <si>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</si>
  <si>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</si>
  <si>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</si>
  <si>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</si>
  <si>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</si>
  <si>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</si>
  <si>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</si>
  <si>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</si>
  <si>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</si>
  <si>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</si>
  <si>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</si>
  <si>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</si>
  <si>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</si>
  <si>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</si>
  <si>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</si>
  <si>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</si>
  <si>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</si>
  <si>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</si>
  <si>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</si>
  <si>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</si>
  <si>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</si>
  <si>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</si>
  <si>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</si>
  <si>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</si>
  <si>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</si>
  <si>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</si>
  <si>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</si>
  <si>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</si>
  <si>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</si>
  <si>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</si>
  <si>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</si>
  <si>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</si>
  <si>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</si>
  <si>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</si>
  <si>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</si>
  <si>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</si>
  <si>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</si>
  <si>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</si>
  <si>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</si>
  <si>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</si>
  <si>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</si>
  <si>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</si>
  <si>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</si>
  <si>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</si>
  <si>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</si>
  <si>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</si>
  <si>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</si>
  <si>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</si>
  <si>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</si>
  <si>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</si>
  <si>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</si>
  <si>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</si>
  <si>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</si>
  <si>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</si>
  <si>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</si>
  <si>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</si>
  <si>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</si>
  <si>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</si>
  <si>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</si>
  <si>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</si>
  <si>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</si>
  <si>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</si>
  <si>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</si>
  <si>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</si>
  <si>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</si>
  <si>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</si>
  <si>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</si>
  <si>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</si>
  <si>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</si>
  <si>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</si>
  <si>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</si>
  <si>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</si>
  <si>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</si>
  <si>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</si>
  <si>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</si>
  <si>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</si>
  <si>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</si>
  <si>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</si>
  <si>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</si>
  <si>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</si>
  <si>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</si>
  <si>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</si>
  <si>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</si>
  <si>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</si>
  <si>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</si>
  <si>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</si>
  <si>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</si>
  <si>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</si>
  <si>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</si>
  <si>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</si>
  <si>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</si>
  <si>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</si>
  <si>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</si>
  <si>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</si>
  <si>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</si>
  <si>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</si>
  <si>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</si>
  <si>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</si>
  <si>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</si>
  <si>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</si>
  <si>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</si>
  <si>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</si>
  <si>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</si>
  <si>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</si>
  <si>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</si>
  <si>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</si>
  <si>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</si>
  <si>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</si>
  <si>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</si>
  <si>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</si>
  <si>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</si>
  <si>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</si>
  <si>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</si>
  <si>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</si>
  <si>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</si>
  <si>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</si>
  <si>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</si>
  <si>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</si>
  <si>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</si>
  <si>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</si>
  <si>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</si>
  <si>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</si>
  <si>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</si>
  <si>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</si>
  <si>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</si>
  <si>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</si>
  <si>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</si>
  <si>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</si>
  <si>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</si>
  <si>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</si>
  <si>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</si>
  <si>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</si>
  <si>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</si>
  <si>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</si>
  <si>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</si>
  <si>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</si>
  <si>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</si>
  <si>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</si>
  <si>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</si>
  <si>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</si>
  <si>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</si>
  <si>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</si>
  <si>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</si>
  <si>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</si>
  <si>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</si>
  <si>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</si>
  <si>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</si>
  <si>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</si>
  <si>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</si>
  <si>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</si>
  <si>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</si>
  <si>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</si>
  <si>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</si>
  <si>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</si>
  <si>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</si>
  <si>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</si>
  <si>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</si>
  <si>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</si>
  <si>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</si>
  <si>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</si>
  <si>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</si>
  <si>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</si>
  <si>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</si>
  <si>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</si>
  <si>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</si>
  <si>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</si>
  <si>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</si>
  <si>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</si>
  <si>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</si>
  <si>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</si>
  <si>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</si>
  <si>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</si>
  <si>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</si>
  <si>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</si>
  <si>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</si>
  <si>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</si>
  <si>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</si>
  <si>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</si>
  <si>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</si>
  <si>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</si>
  <si>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</si>
  <si>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</si>
  <si>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</si>
  <si>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</si>
  <si>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</si>
  <si>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</si>
  <si>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</si>
  <si>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</si>
  <si>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</si>
  <si>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</si>
  <si>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</si>
  <si>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</si>
  <si>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</si>
  <si>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</si>
  <si>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</si>
  <si>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</si>
  <si>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</si>
  <si>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</si>
  <si>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</si>
  <si>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</si>
  <si>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</si>
  <si>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</si>
  <si>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</si>
  <si>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</si>
  <si>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</si>
  <si>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</si>
  <si>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</si>
  <si>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</si>
  <si>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</si>
  <si>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</si>
  <si>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</si>
  <si>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</si>
  <si>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</si>
  <si>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</si>
  <si>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</si>
  <si>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</si>
  <si>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</si>
  <si>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</si>
  <si>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</si>
  <si>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</si>
  <si>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</si>
  <si>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</si>
  <si>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</si>
  <si>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</si>
  <si>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</si>
  <si>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</si>
  <si>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</si>
  <si>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</si>
  <si>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</si>
  <si>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</si>
  <si>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</si>
  <si>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</si>
  <si>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</si>
  <si>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</si>
  <si>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</si>
  <si>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</si>
  <si>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</si>
  <si>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</si>
  <si>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</si>
  <si>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</si>
  <si>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</si>
  <si>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</si>
  <si>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</si>
  <si>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</si>
  <si>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</si>
  <si>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</si>
  <si>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</si>
  <si>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</si>
  <si>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</si>
  <si>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</si>
  <si>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</si>
  <si>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</si>
  <si>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</si>
  <si>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</si>
  <si>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</si>
  <si>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</si>
  <si>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</si>
  <si>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</si>
  <si>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</si>
  <si>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</si>
  <si>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</si>
  <si>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</si>
  <si>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</si>
  <si>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</si>
  <si>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</si>
  <si>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</si>
  <si>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</si>
  <si>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</si>
  <si>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</si>
  <si>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</si>
  <si>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</si>
  <si>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</si>
  <si>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</si>
  <si>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</si>
  <si>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</si>
  <si>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</si>
  <si>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</si>
  <si>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</si>
  <si>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</si>
  <si>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</si>
  <si>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</si>
  <si>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</si>
  <si>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</si>
  <si>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</si>
  <si>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</si>
  <si>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</si>
  <si>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</si>
  <si>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</si>
  <si>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</si>
  <si>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</si>
  <si>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</si>
  <si>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</si>
  <si>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</si>
  <si>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</si>
  <si>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</si>
  <si>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</si>
  <si>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</si>
  <si>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</si>
  <si>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</si>
  <si>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</si>
  <si>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</si>
  <si>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</si>
  <si>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</si>
  <si>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</si>
  <si>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</si>
  <si>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</si>
  <si>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</si>
  <si>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</si>
  <si>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</si>
  <si>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</si>
  <si>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</si>
  <si>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</si>
  <si>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</si>
  <si>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</si>
  <si>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</si>
  <si>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</si>
  <si>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</si>
  <si>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</si>
  <si>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</si>
  <si>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</si>
  <si>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</si>
  <si>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</si>
  <si>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</si>
  <si>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</si>
  <si>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</si>
  <si>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</si>
  <si>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</si>
  <si>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</si>
  <si>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</si>
  <si>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</si>
  <si>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</si>
  <si>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</si>
  <si>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</si>
  <si>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</si>
  <si>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</si>
  <si>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</si>
  <si>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</si>
  <si>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</si>
  <si>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</si>
  <si>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</si>
  <si>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</si>
  <si>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</si>
  <si>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</si>
  <si>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</si>
  <si>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</si>
  <si>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</si>
  <si>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</si>
  <si>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</si>
  <si>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</si>
  <si>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</si>
  <si>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</si>
  <si>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</si>
  <si>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</si>
  <si>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</si>
  <si>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</si>
  <si>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</si>
  <si>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</si>
  <si>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</si>
  <si>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</si>
  <si>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</si>
  <si>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</si>
  <si>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</si>
  <si>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</si>
  <si>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</si>
  <si>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</si>
  <si>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</si>
  <si>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</si>
  <si>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</si>
  <si>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</si>
  <si>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</si>
  <si>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</si>
  <si>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</si>
  <si>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</si>
  <si>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</si>
  <si>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</si>
  <si>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</si>
  <si>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</si>
  <si>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</si>
  <si>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</si>
  <si>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</si>
  <si>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</si>
  <si>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</si>
  <si>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</si>
  <si>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</si>
  <si>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</si>
  <si>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</si>
  <si>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</si>
  <si>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</si>
  <si>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</si>
  <si>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</si>
  <si>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</si>
  <si>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</si>
  <si>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</si>
  <si>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</si>
  <si>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</si>
  <si>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</si>
  <si>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</si>
  <si>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</si>
  <si>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</si>
  <si>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</si>
  <si>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</si>
  <si>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</si>
  <si>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</si>
  <si>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</si>
  <si>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</si>
  <si>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</si>
  <si>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</si>
  <si>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</si>
  <si>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</si>
  <si>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</si>
  <si>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</si>
  <si>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</si>
  <si>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</si>
  <si>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</si>
  <si>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</si>
  <si>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</si>
  <si>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</si>
  <si>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</si>
  <si>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</si>
  <si>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</si>
  <si>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</si>
  <si>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</si>
  <si>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</si>
  <si>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</si>
  <si>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</si>
  <si>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</si>
  <si>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</si>
  <si>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</si>
  <si>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</si>
  <si>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</si>
  <si>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</si>
  <si>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</si>
  <si>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</si>
  <si>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</si>
  <si>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</si>
  <si>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</si>
  <si>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</si>
  <si>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</si>
  <si>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</si>
  <si>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</si>
  <si>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</si>
  <si>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</si>
  <si>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</si>
  <si>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</si>
  <si>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</si>
  <si>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</si>
  <si>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</si>
  <si>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</si>
  <si>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</si>
  <si>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</si>
  <si>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</si>
  <si>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</si>
  <si>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</si>
  <si>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</si>
  <si>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</si>
  <si>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</si>
  <si>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</si>
  <si>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</si>
  <si>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</si>
  <si>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</si>
  <si>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</si>
  <si>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</si>
  <si>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</si>
  <si>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</si>
  <si>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</si>
  <si>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</si>
  <si>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</si>
  <si>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</si>
  <si>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</si>
  <si>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</si>
  <si>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</si>
  <si>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</si>
  <si>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</si>
  <si>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</si>
  <si>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</si>
  <si>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</si>
  <si>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</si>
  <si>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</si>
  <si>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</si>
  <si>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</si>
  <si>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</si>
  <si>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</si>
  <si>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</si>
  <si>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</si>
  <si>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</si>
  <si>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</si>
  <si>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</si>
  <si>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</si>
  <si>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</si>
  <si>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</si>
  <si>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</si>
  <si>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</si>
  <si>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</si>
  <si>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</si>
  <si>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</si>
  <si>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</si>
  <si>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</si>
  <si>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</si>
  <si>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</si>
  <si>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</si>
  <si>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</si>
  <si>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</si>
  <si>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</si>
  <si>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</si>
  <si>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</si>
  <si>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</si>
  <si>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</si>
  <si>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</si>
  <si>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</si>
  <si>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</si>
  <si>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</si>
  <si>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</si>
  <si>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</si>
  <si>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</si>
  <si>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</si>
  <si>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</si>
  <si>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</si>
  <si>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</si>
  <si>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</si>
  <si>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</si>
  <si>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</si>
  <si>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</si>
  <si>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</si>
  <si>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</si>
  <si>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</si>
  <si>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</si>
  <si>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</si>
  <si>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</si>
  <si>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</si>
  <si>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</si>
  <si>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</si>
  <si>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</si>
  <si>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</si>
  <si>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</si>
  <si>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</si>
  <si>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</si>
  <si>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</si>
  <si>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</si>
  <si>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</si>
  <si>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</si>
  <si>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</si>
  <si>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</si>
  <si>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</si>
  <si>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</si>
  <si>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</si>
  <si>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</si>
  <si>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</si>
  <si>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</si>
  <si>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</si>
  <si>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中文 Chinese</t>
  </si>
  <si>
    <t>Leshan Radio Company, Ltd.(LRC)</t>
    <phoneticPr fontId="84" type="noConversion"/>
  </si>
  <si>
    <t>287 West People Road, Leshan, Sichuan P.R., China</t>
    <phoneticPr fontId="84" type="noConversion"/>
  </si>
  <si>
    <t>Xie Juan</t>
    <phoneticPr fontId="84" type="noConversion"/>
  </si>
  <si>
    <t>qacs@lrc.cn</t>
    <phoneticPr fontId="84" type="noConversion"/>
  </si>
  <si>
    <t xml:space="preserve">86-0833-2150321 </t>
    <phoneticPr fontId="84" type="noConversion"/>
  </si>
  <si>
    <t>Chen Peng</t>
    <phoneticPr fontId="84" type="noConversion"/>
  </si>
  <si>
    <t>QA-Manager</t>
    <phoneticPr fontId="84" type="noConversion"/>
  </si>
  <si>
    <t xml:space="preserve"> 86-0833-2150321 </t>
    <phoneticPr fontId="84" type="noConversion"/>
  </si>
  <si>
    <t>Sign the Declaration  of Metal Conflict-Free  agreement with our suppliers</t>
    <phoneticPr fontId="84" type="noConversion"/>
  </si>
  <si>
    <t>RBA Manual</t>
    <phoneticPr fontId="84" type="noConversion"/>
  </si>
  <si>
    <t>All Product</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</si>
</sst>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 numFmtId="180"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174" fontId="13" fillId="0" borderId="0" applyFont="0" applyFill="0" applyBorder="0" applyAlignment="0" applyProtection="0"/>
    <xf numFmtId="178"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70"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70"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0" fontId="26" fillId="0" borderId="51" xfId="575" applyNumberFormat="1" applyFont="1" applyBorder="1" applyAlignment="1">
      <alignment horizontal="center" vertical="top" wrapText="1"/>
    </xf>
    <xf numFmtId="49" fontId="18" fillId="45" borderId="33" xfId="0" applyNumberFormat="1" applyFont="1" applyFill="1" applyBorder="1" applyAlignment="1" applyProtection="1">
      <alignment horizontal="lef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5" fillId="45" borderId="56" xfId="829" applyNumberFormat="1" applyFill="1" applyBorder="1" applyAlignment="1" applyProtection="1">
      <alignment horizontal="left" vertical="center" wrapText="1"/>
      <protection locked="0"/>
    </xf>
    <xf numFmtId="0" fontId="76" fillId="45" borderId="56" xfId="498" applyFont="1" applyFill="1" applyBorder="1" applyAlignment="1" applyProtection="1">
      <alignment horizontal="left" vertical="center" wrapText="1"/>
      <protection locked="0"/>
    </xf>
  </cellXfs>
  <cellStyles count="830">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20% - 着色 1" xfId="688" builtinId="30" customBuiltin="1"/>
    <cellStyle name="20% - 着色 2" xfId="692" builtinId="34" customBuiltin="1"/>
    <cellStyle name="20% - 着色 3" xfId="696" builtinId="38" customBuiltin="1"/>
    <cellStyle name="20% - 着色 4" xfId="700" builtinId="42" customBuiltin="1"/>
    <cellStyle name="20% - 着色 5" xfId="704" builtinId="46" customBuiltin="1"/>
    <cellStyle name="20% - 着色 6" xfId="708" builtinId="50"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40% - 着色 1" xfId="689" builtinId="31" customBuiltin="1"/>
    <cellStyle name="40% - 着色 2" xfId="693" builtinId="35" customBuiltin="1"/>
    <cellStyle name="40% - 着色 3" xfId="697" builtinId="39" customBuiltin="1"/>
    <cellStyle name="40% - 着色 4" xfId="701" builtinId="43" customBuiltin="1"/>
    <cellStyle name="40% - 着色 5" xfId="705" builtinId="47" customBuiltin="1"/>
    <cellStyle name="40% - 着色 6" xfId="709" builtinId="51"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60% - 着色 1" xfId="690" builtinId="32" customBuiltin="1"/>
    <cellStyle name="60% - 着色 2" xfId="694" builtinId="36" customBuiltin="1"/>
    <cellStyle name="60% - 着色 3" xfId="698" builtinId="40" customBuiltin="1"/>
    <cellStyle name="60% - 着色 4" xfId="702" builtinId="44" customBuiltin="1"/>
    <cellStyle name="60% - 着色 5" xfId="706" builtinId="48" customBuiltin="1"/>
    <cellStyle name="60% - 着色 6" xfId="710" builtinId="52" customBuiltin="1"/>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Bad 2" xfId="30"/>
    <cellStyle name="Bad 2 2" xfId="621"/>
    <cellStyle name="Bad 3" xfId="31"/>
    <cellStyle name="Bad 3 2" xfId="622"/>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ed Cell 2" xfId="50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Warning Text 2" xfId="591"/>
    <cellStyle name="标题" xfId="671" builtinId="15" customBuiltin="1"/>
    <cellStyle name="标题 1" xfId="672" builtinId="16" customBuiltin="1"/>
    <cellStyle name="标题 2" xfId="673" builtinId="17" customBuiltin="1"/>
    <cellStyle name="标题 3" xfId="674" builtinId="18" customBuiltin="1"/>
    <cellStyle name="标题 4" xfId="675" builtinId="19" customBuiltin="1"/>
    <cellStyle name="標準 2" xfId="594"/>
    <cellStyle name="標準 2 2" xfId="595"/>
    <cellStyle name="標準 2 3" xfId="596"/>
    <cellStyle name="差" xfId="677" builtinId="27" customBuiltin="1"/>
    <cellStyle name="常规" xfId="0" builtinId="0"/>
    <cellStyle name="超链接" xfId="829" builtinId="8"/>
    <cellStyle name="好" xfId="676" builtinId="26" customBuiltin="1"/>
    <cellStyle name="汇总" xfId="686" builtinId="25" customBuiltin="1"/>
    <cellStyle name="计算" xfId="681" builtinId="22" customBuiltin="1"/>
    <cellStyle name="检查单元格" xfId="683" builtinId="23" customBuiltin="1"/>
    <cellStyle name="解释性文本" xfId="685" builtinId="53" customBuiltin="1"/>
    <cellStyle name="警告文本" xfId="684" builtinId="11" customBuiltin="1"/>
    <cellStyle name="链接单元格" xfId="682" builtinId="24" customBuiltin="1"/>
    <cellStyle name="适中" xfId="678" builtinId="28" customBuiltin="1"/>
    <cellStyle name="输出" xfId="680" builtinId="21" customBuiltin="1"/>
    <cellStyle name="输入" xfId="679" builtinId="20" customBuiltin="1"/>
    <cellStyle name="一般 7" xfId="593"/>
    <cellStyle name="着色 1" xfId="687" builtinId="29" customBuiltin="1"/>
    <cellStyle name="着色 2" xfId="691" builtinId="33" customBuiltin="1"/>
    <cellStyle name="着色 3" xfId="695" builtinId="37" customBuiltin="1"/>
    <cellStyle name="着色 4" xfId="699" builtinId="41" customBuiltin="1"/>
    <cellStyle name="着色 5" xfId="703" builtinId="45" customBuiltin="1"/>
    <cellStyle name="着色 6" xfId="707" builtinId="49" customBuiltin="1"/>
    <cellStyle name="표준 2" xfId="592"/>
  </cellStyles>
  <dxfs count="8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3</xdr:row>
      <xdr:rowOff>1905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qacs@lrc.cn" TargetMode="External"/><Relationship Id="rId1" Type="http://schemas.openxmlformats.org/officeDocument/2006/relationships/hyperlink" Target="mailto:qacs@lrc.cn"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 网站：(http://www.responsiblemineralsinitiative.org/)</v>
      </c>
      <c r="B1" s="180"/>
    </row>
    <row r="2" spans="1:2" ht="15">
      <c r="A2" s="95" t="str">
        <f ca="1">OFFSET(L!$C$1,MATCH("Instructions"&amp;ADDRESS(ROW(),COLUMN(),4),L!$A:$A,0)-1,SL,,)</f>
        <v>介绍</v>
      </c>
      <c r="B2" s="180"/>
    </row>
    <row r="3" spans="1:2" ht="168.6" customHeight="1">
      <c r="A3" s="94"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180"/>
    </row>
    <row r="4" spans="1:2" ht="16.5" customHeight="1">
      <c r="A4" s="220"/>
      <c r="B4" s="180"/>
    </row>
    <row r="5" spans="1:2" ht="42" customHeight="1">
      <c r="A5" s="221" t="str">
        <f ca="1">OFFSET(L!$C$1,MATCH("Instructions"&amp;ADDRESS(ROW(),COLUMN(),4),L!$A:$A,0)-1,SL,,)</f>
        <v>公司资料填写说明（第8-22行）。只限英文作答</v>
      </c>
      <c r="B5" s="180"/>
    </row>
    <row r="6" spans="1:2" ht="35.1" customHeight="1">
      <c r="A6" s="95" t="str">
        <f ca="1">OFFSET(L!$C$1,MATCH("Instructions"&amp;ADDRESS(ROW(),COLUMN(),4),L!$A:$A,0)-1,SL,,)</f>
        <v>注：带星号（*）的栏目必须填写</v>
      </c>
      <c r="B6" s="180"/>
    </row>
    <row r="7" spans="1:2" ht="48" customHeight="1">
      <c r="A7" s="199" t="str">
        <f ca="1">OFFSET(L!$C$1,MATCH("Instructions"&amp;ADDRESS(ROW(),COLUMN(),4),L!$A:$A,0)-1,SL,,)</f>
        <v>1. 插入贵公司的法定名称。请不要使用缩写。
在此字段中，您可以选择添加其他商业名称、营业名称等。此栏必须填写。</v>
      </c>
      <c r="B7" s="180"/>
    </row>
    <row r="8" spans="1:2" ht="315" customHeight="1">
      <c r="A8" s="199"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如果选择范围为“全公司”，申报包括该公司的全部产品或由其母公司生产的全部产品物质。如果用户从公司层面报告钴数据，则需要报告关于其生产的所有产品的数据。
如果选择范围为“产品（或产品清单）”，将显示产品清单的工作表选项卡。如果选择了此范围，则必须在“产品清单”工作表的 B 列中列出此申报范围涵盖的
产品的制造商产品序号。可以选择是否在“产品清单”工作表的 C 列中列出制造商产品名称。
如果选择范围为“自定义”，用户必须描述钴披露适用的范围。该分类的范围应当由供应商在文本字段中定义，并且易于被客户或文档的接收人理解。举个例子，公司可以提供阐明信息的链接。
此栏必须填写。</v>
      </c>
      <c r="B8" s="180"/>
    </row>
    <row r="9" spans="1:2" ht="36" customHeight="1">
      <c r="A9" s="94" t="str">
        <f ca="1">OFFSET(L!$C$1,MATCH("Instructions"&amp;ADDRESS(ROW(),COLUMN(),4),L!$A:$A,0)-1,SL,,)</f>
        <v>3. 输入贵公司的唯一识别序号或编号
（DUNS号码，VAT号码，客户特定识别码等）</v>
      </c>
      <c r="B9" s="180"/>
    </row>
    <row r="10" spans="1:2" ht="20.100000000000001" customHeight="1">
      <c r="A10" s="94" t="str">
        <f ca="1">OFFSET(L!$C$1,MATCH("Instructions"&amp;ADDRESS(ROW(),COLUMN(),4),L!$A:$A,0)-1,SL,,)</f>
        <v>4. 输入唯一识别序号或编号的出处 （如“DUNS”，“VAT”，“客户”等）</v>
      </c>
      <c r="B10" s="180"/>
    </row>
    <row r="11" spans="1:2" ht="20.100000000000001" customHeight="1">
      <c r="A11" s="94" t="str">
        <f ca="1">OFFSET(L!$C$1,MATCH("Instructions"&amp;ADDRESS(ROW(),COLUMN(),4),L!$A:$A,0)-1,SL,,)</f>
        <v>5. 插入贵公司的完整地址（街道、城市、州、国家或地区、邮政编码）。此为必填字段。</v>
      </c>
      <c r="B11" s="180"/>
    </row>
    <row r="12" spans="1:2" ht="35.1" customHeight="1">
      <c r="A12" s="94" t="str">
        <f ca="1">OFFSET(L!$C$1,MATCH("Instructions"&amp;ADDRESS(ROW(),COLUMN(),4),L!$A:$A,0)-1,SL,,)</f>
        <v>6. 插入与申报信息内容相关的联系人姓名。
此栏必须填写。</v>
      </c>
      <c r="B12" s="180"/>
    </row>
    <row r="13" spans="1:2" ht="33" customHeight="1">
      <c r="A13" s="94" t="str">
        <f ca="1">OFFSET(L!$C$1,MATCH("Instructions"&amp;ADDRESS(ROW(),COLUMN(),4),L!$A:$A,0)-1,SL,,)</f>
        <v>7. 插入联系人的电子邮件地址。如果没有电子邮件地址，请说明“无”或“不适用”。如留空此字段，会导致此表格出错。此为必填字段。</v>
      </c>
      <c r="B13" s="180"/>
    </row>
    <row r="14" spans="1:2" ht="20.100000000000001" customHeight="1">
      <c r="A14" s="94" t="str">
        <f ca="1">OFFSET(L!$C$1,MATCH("Instructions"&amp;ADDRESS(ROW(),COLUMN(),4),L!$A:$A,0)-1,SL,,)</f>
        <v>8. 插入联系人的电话号码。此栏必须填写。</v>
      </c>
      <c r="B14" s="180"/>
    </row>
    <row r="15" spans="1:2" ht="49.5" customHeight="1">
      <c r="A15" s="94" t="str">
        <f ca="1">OFFSET(L!$C$1,MATCH("Instructions"&amp;ADDRESS(ROW(),COLUMN(),4),L!$A:$A,0)-1,SL,,)</f>
        <v>9. 插入负责申报信息内容的人的姓名。
授权人可能是另一人而非联系人。使用“相
同”字眼或类似认定以提供授权人的姓名是不正确的。此栏必须填写。</v>
      </c>
      <c r="B15" s="180"/>
    </row>
    <row r="16" spans="1:2" ht="32.25" customHeight="1">
      <c r="A16" s="94" t="str">
        <f ca="1">OFFSET(L!$C$1,MATCH("Instructions"&amp;ADDRESS(ROW(),COLUMN(),4),L!$A:$A,0)-1,SL,,)</f>
        <v>10. 输入授权人的职位。 此为选填字段。</v>
      </c>
      <c r="B16" s="180"/>
    </row>
    <row r="17" spans="1:2" ht="30">
      <c r="A17" s="94" t="str">
        <f ca="1">OFFSET(L!$C$1,MATCH("Instructions"&amp;ADDRESS(ROW(),COLUMN(),4),L!$A:$A,0)-1,SL,,)</f>
        <v>11. 插入授权人的电子邮件地址。
如果电子邮件地址不可用，说明“不可用”或“n/a”。空白字段可能导致表格填写错误。此栏必须填写。</v>
      </c>
      <c r="B17" s="180"/>
    </row>
    <row r="18" spans="1:2" ht="31.5" customHeight="1">
      <c r="A18" s="94" t="str">
        <f ca="1">OFFSET(L!$C$1,MATCH("Instructions"&amp;ADDRESS(ROW(),COLUMN(),4),L!$A:$A,0)-1,SL,,)</f>
        <v>12. 插入授权人的电话号码。此字段自由选择填写。</v>
      </c>
      <c r="B18" s="180"/>
    </row>
    <row r="19" spans="1:2" ht="35.450000000000003" customHeight="1">
      <c r="A19" s="94" t="str">
        <f ca="1">OFFSET(L!$C$1,MATCH("Instructions"&amp;ADDRESS(ROW(),COLUMN(),4),L!$A:$A,0)-1,SL,,)</f>
        <v>13. 请使用以下格式输入表格填写完毕的
日期：年—月—日。此栏必须填写。</v>
      </c>
      <c r="B19" s="180"/>
    </row>
    <row r="20" spans="1:2" ht="40.5" customHeight="1">
      <c r="A20" s="94" t="str">
        <f ca="1">OFFSET(L!$C$1,MATCH("Instructions"&amp;ADDRESS(ROW(),COLUMN(),4),L!$A:$A,0)-1,SL,,)</f>
        <v>14. 申报人应按“公司名-年月日.xlsx”
格式来命名并存档本报告。（日期格式为年-月-日）</v>
      </c>
      <c r="B20" s="180"/>
    </row>
    <row r="21" spans="1:2" ht="17.45" customHeight="1">
      <c r="A21" s="220"/>
      <c r="B21" s="180"/>
    </row>
    <row r="22" spans="1:2" ht="42.75" customHeight="1">
      <c r="A22" s="95" t="str">
        <f ca="1">OFFSET(L!$C$1,MATCH("Instructions"&amp;ADDRESS(ROW(),COLUMN(),4),L!$A:$A,0)-1,SL,,)</f>
        <v>六个申报范围问题的答复说明（第 24 - 63 行）。
仅以英文提供答复</v>
      </c>
      <c r="B22" s="180"/>
    </row>
    <row r="23" spans="1:2" ht="57.75" customHeight="1">
      <c r="A23" s="95" t="str">
        <f ca="1">OFFSET(L!$C$1,MATCH("Instructions"&amp;ADDRESS(ROW(),COLUMN(),4),L!$A:$A,0)-1,SL,,)</f>
        <v>这七个问题明确了钴的用途、原产地和采购识别信息。这些问题旨在收集关于公司产品中钴的使用情况和报告完整性的信息。对于这些问题的答复应当陈述公司信息部分中选择的“申报范围”。</v>
      </c>
      <c r="B23" s="180"/>
    </row>
    <row r="24" spans="1:2" ht="30.6" customHeight="1">
      <c r="A24" s="95" t="str">
        <f ca="1">OFFSET(L!$C$1,MATCH("Instructions"&amp;ADDRESS(ROW(),COLUMN(),4),L!$A:$A,0)-1,SL,,)</f>
        <v>按要求在备注部分提供备注来进一步说明您的答复。</v>
      </c>
      <c r="B24" s="180"/>
    </row>
    <row r="25" spans="1:2" ht="46.5" customHeight="1">
      <c r="A25" s="95" t="str">
        <f ca="1">OFFSET(L!$C$1,MATCH("Instructions"&amp;ADDRESS(ROW(),COLUMN(),4),L!$A:$A,0)-1,SL,,)</f>
        <v>使用下拉菜单选项提供答案。如果钴的问题 1 答复是肯定的，则应完成钴的所有问题，而且应完成关于公司的总体审核鉴定计划的后续审核鉴定问题（A 至 I）。</v>
      </c>
      <c r="B25" s="180"/>
    </row>
    <row r="26" spans="1:2" ht="144.75" customHeight="1">
      <c r="A26" s="94" t="str">
        <f ca="1">OFFSET(L!$C$1,MATCH("Instructions"&amp;ADDRESS(ROW(),COLUMN(),4),L!$A:$A,0)-1,SL,,)</f>
        <v>1. 此问题用于确定钴或天然云母是否在报告要求的范围内。此问题的答复用于排除任何痕量级杂质或自然生成的副产品。
此问题询问是否有任何钴或天然云母在贵公司生产的产品（包括化合物）中用作原材料、组件或添加物。原材料、组件、添加物、磨具和切削工具中的杂质不在此调查范围。
此问题的有效答复为“是”、“否”、“不知道”、“对此申报不适用”。当原料不在申报的范围内时，可以回答“对此申报不适用”。</v>
      </c>
      <c r="B26" s="180"/>
    </row>
    <row r="27" spans="1:2" ht="36" customHeight="1">
      <c r="A27" s="94" t="str">
        <f ca="1">OFFSET(L!$C$1,MATCH("Instructions"&amp;ADDRESS(ROW(),COLUMN(),4),L!$A:$A,0)-1,SL,,)</f>
        <v>部分公司可能要求给出“否”答复的证据，这些证据应当输入备注字段。</v>
      </c>
      <c r="B27" s="180"/>
    </row>
    <row r="28" spans="1:2" ht="195">
      <c r="A28" s="94" t="str">
        <f ca="1">OFFSET(L!$C$1,MATCH("Instructions"&amp;ADDRESS(ROW(),COLUMN(),4),L!$A:$A,0)-1,SL,,)</f>
        <v>2. 对于对问题 1 答复“是”的每个情况，必须为钴和/或云母回答此问题。这是两个问题中的第一个问题，其答复用来确定钴或云母是否在冲突矿产报告模版的范围内。此问题取决于问题和对问题 1 的答复。此问题旨在确定在产品生产过程中有意添加或包含的钴和云母（若一定数量的钴和云母仍保留在成品中）。这包括可能并非要成为成品中的一部分以及可能并非对产品的功能有必要，而只是作为生产过程的残留物存在的钴和云母。在很多情况下，制造商可能已在生产过程中试图除去或促进消耗钴和云母，但还是有一定数量的钴和云母残留。若在生产过程中添加或纳入的钴或云母被完全移除，因此在该过程完成后，将没有钴或云母残留，对此问题的答复将是否。
必须为钴或云母回答这个问题。此问题的有效答复为“是”、“否”、“不知道”。此问题必须作答。</v>
      </c>
      <c r="B28" s="180"/>
    </row>
    <row r="29" spans="1:2" ht="138" customHeight="1">
      <c r="A29" s="94" t="str">
        <f ca="1">OFFSET(L!$C$1,MATCH("Instructions"&amp;ADDRESS(ROW(),COLUMN(),4),L!$A:$A,0)-1,SL,,)</f>
        <v>3. 此申报是要确定一种产品或多种产品中钴或天然云母的任何部分的源产地是受冲突影响和高风险地区 (CAHRA)。如果供应链中的任何冶炼厂从 CAHRA 进行采购，无论此冶炼厂是否经过独立审计，则对此问题的答复应为“是”。
为钴回答此问题时，答案应该是“是”、“否”、“不知道”或者“仅刚果民主共和国”。为云母回答此问题时，答案应该是“是”、“否”、“不知道”或者“仅印度和/或马达加斯加”。 如果回答“是”，请在备注部分提供证明。回答“不知道”是可接受的。如果对问题 1 和 2 的答复为“是”，则必须为钴或天然云母回答此问题。</v>
      </c>
      <c r="B29" s="180"/>
    </row>
    <row r="30" spans="1:2" ht="149.44999999999999" customHeight="1">
      <c r="A30" s="94" t="str">
        <f ca="1">OFFSET(L!$C$1,MATCH("Instructions"&amp;ADDRESS(ROW(),COLUMN(),4),L!$A:$A,0)-1,SL,,)</f>
        <v>4. 此申报确定产品中包含的钴是否完全来自回收料或报废料。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注：至本模版出版之日，目前尚未进行规模化回收用后云母。</v>
      </c>
      <c r="B30" s="180"/>
    </row>
    <row r="31" spans="1:2" ht="180">
      <c r="A31" s="94" t="str">
        <f ca="1">OFFSET(L!$C$1,MATCH("Instructions"&amp;ADDRESS(ROW(),COLUMN(),4),L!$A:$A,0)-1,SL,,)</f>
        <v>5. 此问题是要确定公司是否已经从被合理认为提供本申报范围中产品含有的钴或天然云母的所有直接供应商处得到相关披露。本问题的允许答复有：
"
­ 100%
­ 超过 90%
­ 超过 75%
­ 超过 50%
- 50% 或以下
- 无
此栏必须填写。</v>
      </c>
      <c r="B31" s="180"/>
    </row>
    <row r="32" spans="1:2" ht="90.75" customHeight="1">
      <c r="A32" s="94" t="str">
        <f ca="1">OFFSET(L!$C$1,MATCH("Instructions"&amp;ADDRESS(ROW(),COLUMN(),4),L!$A:$A,0)-1,SL,,)</f>
        <v>6. 此问题是要核实供应商是否有理由相信他们已识别出提供此申报涵盖的产品中的钴或天然云母的所有冶炼厂。本问题的答复有“是”、“否”或“不知道”，并就情况进行说明，如冶炼厂目录。此字段必须填写。</v>
      </c>
      <c r="B32" s="180"/>
    </row>
    <row r="33" spans="1:2" ht="57.75" customHeight="1">
      <c r="A33" s="94"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v>
      </c>
      <c r="B33" s="180"/>
    </row>
    <row r="34" spans="1:2" ht="15">
      <c r="A34" s="231"/>
      <c r="B34" s="180"/>
    </row>
    <row r="35" spans="1:2" ht="68.45" customHeight="1">
      <c r="A35" s="221" t="str">
        <f ca="1">OFFSET(L!$C$1,MATCH("Instructions"&amp;ADDRESS(ROW(),COLUMN(),4),L!$A:$A,0)-1,SL,,)</f>
        <v>问题 A – G 回答说明（69 - 83 行）。如果为钴或天然云母回答问题 1 和 2 的答复为“是”，则必须回答问题 A 到 G。
仅以英文提供答复。</v>
      </c>
      <c r="B35" s="180"/>
    </row>
    <row r="36" spans="1:2" ht="143.1" customHeight="1">
      <c r="A36" s="221"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钴和/或天然云母采购的尽职调查活动。对这些问题的答复应当代表贵公司的完整活动范围，不仅限于公司信息部分选择的“申报范围”。对这些问题的答复应当代表贵公司的完整活动范围，不仅限于公司信息部分选择的“申报范围”。</v>
      </c>
      <c r="B36" s="180"/>
    </row>
    <row r="37" spans="1:2" ht="55.5" customHeight="1">
      <c r="A37" s="94" t="str">
        <f ca="1">OFFSET(L!$C$1,MATCH("Instructions"&amp;ADDRESS(ROW(),COLUMN(),4),L!$A:$A,0)-1,SL,,)</f>
        <v>A. 此申报是为披露公司是否具有可公开查阅的负责任矿物采购政策。以“是”或“否”来答复此问题。</v>
      </c>
      <c r="B37" s="180"/>
    </row>
    <row r="38" spans="1:2" ht="60" customHeight="1">
      <c r="A38" s="94" t="str">
        <f ca="1">OFFSET(L!$C$1,MATCH("Instructions"&amp;ADDRESS(ROW(),COLUMN(),4),L!$A:$A,0)-1,SL,,)</f>
        <v>B. 此申报是为披露公司的负责任矿物采购政策是否可在公司网站上获取。以“是”或“否”来答复此问题。如果答案为“是”，请在备注字段中填写 URL。</v>
      </c>
      <c r="B38" s="180"/>
    </row>
    <row r="39" spans="1:2" ht="86.45" customHeight="1">
      <c r="A39" s="94" t="str">
        <f ca="1">OFFSET(L!$C$1,MATCH("Instructions"&amp;ADDRESS(ROW(),COLUMN(),4),L!$A:$A,0)-1,SL,,)</f>
        <v xml:space="preserve">C. 此申报是要确定公司是否要求其直接供应商从经独立验证的冶炼厂和加工厂处采购钴和/或天然云母。以“是”或“否”来为钴答复此问题。为云母回答此问题时的答案应该是“是”、“是，当多个加工厂已被验证”或“否”。 应在问题备注字段记录备注。此字段必须填写。
</v>
      </c>
      <c r="B39" s="180"/>
    </row>
    <row r="40" spans="1:2" ht="96" customHeight="1">
      <c r="A40" s="94"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0" s="180"/>
    </row>
    <row r="41" spans="1:2" ht="150">
      <c r="A41" s="94"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1" s="180"/>
    </row>
    <row r="42" spans="1:2" ht="143.25" customHeight="1">
      <c r="A42" s="94"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2" s="180"/>
    </row>
    <row r="43" spans="1:2" ht="64.5" customHeight="1">
      <c r="A43" s="94" t="str">
        <f ca="1">OFFSET(L!$C$1,MATCH("Instructions"&amp;ADDRESS(ROW(),COLUMN(),4),L!$A:$A,0)-1,SL,,)</f>
        <v>G. 此问题是要披露公司的审核流程是否
包括纠正措施管理。以“是”或“否”来答复此问题。须在问题备注字段记录备注。此栏必须填写。</v>
      </c>
      <c r="B43" s="180"/>
    </row>
    <row r="44" spans="1:2" ht="15.95" customHeight="1">
      <c r="A44" s="220"/>
      <c r="B44" s="180"/>
    </row>
    <row r="45" spans="1:2" ht="60">
      <c r="A45" s="95" t="str">
        <f ca="1">OFFSET(L!$C$1,MATCH("Instructions"&amp;ADDRESS(ROW(),COLUMN(),4),L!$A:$A,0)-1,SL,,)</f>
        <v>冶炼厂名单工作表的填写说明。只限英文作答
注：带星号（*）列表示此区域必须填写。</v>
      </c>
      <c r="B45" s="180"/>
    </row>
    <row r="46" spans="1:2" ht="63.6" customHeight="1">
      <c r="A46" s="95"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6" s="180"/>
    </row>
    <row r="47" spans="1:2" ht="51.95" hidden="1" customHeight="1">
      <c r="A47" s="94" t="e">
        <f ca="1">OFFSET(L!$C$1,MATCH("Instructions"&amp;ADDRESS(ROW(),COLUMN(),4),L!$A:$A,0)-1,SL,,)</f>
        <v>#N/A</v>
      </c>
      <c r="B47" s="180"/>
    </row>
    <row r="48" spans="1:2" ht="43.5" customHeight="1">
      <c r="A48" s="94" t="str">
        <f ca="1">OFFSET(L!$C$1,MATCH("Instructions"&amp;ADDRESS(ROW(),COLUMN(),4),L!$A:$A,0)-1,SL,,)</f>
        <v>1. 冶炼厂识别输入列－如果您知道冶炼厂
识别号码，则在 A 列输入号码（B、C、D、
E、F、G、I 和 J 列将自动填入）。A 列不会自动填入。</v>
      </c>
      <c r="B48" s="180"/>
    </row>
    <row r="49" spans="1:2" ht="54.95" customHeight="1">
      <c r="A49" s="94" t="str">
        <f ca="1">OFFSET(L!$C$1,MATCH("Instructions"&amp;ADDRESS(ROW(),COLUMN(),4),L!$A:$A,0)-1,SL,,)</f>
        <v xml:space="preserve">2. 金属（*）- 在下拉菜单中选择
正在录入信息的冶炼厂所提炼的金属。 </v>
      </c>
      <c r="B49" s="180"/>
    </row>
    <row r="50" spans="1:2" ht="60">
      <c r="A50" s="94" t="str">
        <f ca="1">OFFSET(L!$C$1,MATCH("Instructions"&amp;ADDRESS(ROW(),COLUMN(),4),L!$A:$A,0)-1,SL,,)</f>
        <v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180"/>
    </row>
    <row r="51" spans="1:2" ht="45.75" customHeight="1">
      <c r="A51" s="94" t="str">
        <f ca="1">OFFSET(L!$C$1,MATCH("Instructions"&amp;ADDRESS(ROW(),COLUMN(),4),L!$A:$A,0)-1,SL,,)</f>
        <v>4. 冶炼厂名称 (1)- 如果在 C 列选择了
“冶炼厂未列出”，则填入冶炼厂名称。当在 C 列选择了冶炼厂名称后，
此字段将自动填充。此字段必须填写。</v>
      </c>
      <c r="B51" s="180"/>
    </row>
    <row r="52" spans="1:2" ht="54" customHeight="1">
      <c r="A52" s="94" t="str">
        <f ca="1">OFFSET(L!$C$1,MATCH("Instructions"&amp;ADDRESS(ROW(),COLUMN(),4),L!$A:$A,0)-1,SL,,)</f>
        <v>5. 冶炼厂所在国家 (*) - 当在 C 列选择了
冶炼厂名称，此字段将自动填充。如果在 C 列选择了“冶炼厂未列出”，则使用下拉菜单选择冶炼厂的国家位置。此栏必须填写。</v>
      </c>
      <c r="B52" s="180"/>
    </row>
    <row r="53" spans="1:2" ht="54" customHeight="1">
      <c r="A53" s="94" t="str">
        <f ca="1">OFFSET(L!$C$1,MATCH("Instructions"&amp;ADDRESS(ROW(),COLUMN(),4),L!$A:$A,0)-1,SL,,)</f>
        <v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v>
      </c>
      <c r="B53" s="180"/>
    </row>
    <row r="54" spans="1:2" ht="35.450000000000003" customHeight="1">
      <c r="A54" s="94" t="str">
        <f ca="1">OFFSET(L!$C$1,MATCH("Instructions"&amp;ADDRESS(ROW(),COLUMN(),4),L!$A:$A,0)-1,SL,,)</f>
        <v xml:space="preserve">7. 冶炼厂识别号码 -  F 列包括所有的
冶炼厂识别号码。如果在 C 列中选出冶炼厂
名称，此栏会自动填入。 </v>
      </c>
      <c r="B54" s="180"/>
    </row>
    <row r="55" spans="1:2" ht="21.75" customHeight="1">
      <c r="A55" s="94" t="str">
        <f ca="1">OFFSET(L!$C$1,MATCH("Instructions"&amp;ADDRESS(ROW(),COLUMN(),4),L!$A:$A,0)-1,SL,,)</f>
        <v>8. 冶炼厂所在街道 - 提供冶炼厂所在街道的名称。</v>
      </c>
      <c r="B55" s="180"/>
    </row>
    <row r="56" spans="1:2" ht="27.95" customHeight="1">
      <c r="A56" s="94" t="str">
        <f ca="1">OFFSET(L!$C$1,MATCH("Instructions"&amp;ADDRESS(ROW(),COLUMN(),4),L!$A:$A,0)-1,SL,,)</f>
        <v>9. 冶炼厂所在城市 - 提供冶炼厂所在城市的名称。</v>
      </c>
      <c r="B56" s="180"/>
    </row>
    <row r="57" spans="1:2" ht="26.1" customHeight="1">
      <c r="A57" s="94" t="str">
        <f ca="1">OFFSET(L!$C$1,MATCH("Instructions"&amp;ADDRESS(ROW(),COLUMN(),4),L!$A:$A,0)-1,SL,,)</f>
        <v>10. 冶炼厂地点： 州/省（如适用）- 提供冶炼厂所在的州/省。</v>
      </c>
      <c r="B57" s="180"/>
    </row>
    <row r="58" spans="1:2" ht="182.45" customHeight="1">
      <c r="A58" s="94"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180"/>
    </row>
    <row r="59" spans="1:2" ht="76.5" customHeight="1">
      <c r="A59" s="94" t="str">
        <f ca="1">OFFSET(L!$C$1,MATCH("Instructions"&amp;ADDRESS(ROW(),COLUMN(),4),L!$A:$A,0)-1,SL,,)</f>
        <v xml:space="preserve">12. 冶炼厂联系电邮地址 - 填入被确认为冶炼厂联系人的电邮地址作为冶炼厂联系信息。 例如： John.Smith@SmelterXXX.com。         请在填写此栏前阅读冶炼厂联系名称指引。 </v>
      </c>
      <c r="B59" s="180"/>
    </row>
    <row r="60" spans="1:2" ht="65.099999999999994" customHeight="1">
      <c r="A60" s="94"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180"/>
    </row>
    <row r="61" spans="1:2" ht="101.1" customHeight="1">
      <c r="A61" s="94"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180"/>
    </row>
    <row r="62" spans="1:2" ht="101.1" customHeight="1">
      <c r="A62" s="94" t="str">
        <f ca="1">OFFSET(L!$C$1,MATCH("Instructions"&amp;ADDRESS(ROW(),COLUMN(),4),L!$A:$A,0)-1,SL,,)</f>
        <v>15. 表明冶炼厂是否仅从回收料或报废料资源
中获取冶炼过程的来料。此问题自由选择答
复。本问题的允许答复有：
- 是
- 否
- 不知道</v>
      </c>
      <c r="B62" s="180"/>
    </row>
    <row r="63" spans="1:2" ht="54" customHeight="1">
      <c r="A63" s="94" t="str">
        <f ca="1">OFFSET(L!$C$1,MATCH("Instructions"&amp;ADDRESS(ROW(),COLUMN(),4),L!$A:$A,0)-1,SL,,)</f>
        <v>16. 注释 - 用自由的格式的文字栏来输入
任何有关冶炼厂的意见。例如：冶炼厂正在被
YYY公司收购</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条款和条件
如有异议，以英文版扩展矿产报告模板为准。</v>
      </c>
      <c r="B67" s="180"/>
    </row>
    <row r="68" spans="1:2" ht="116.1" customHeight="1">
      <c r="A68" s="95"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68" s="180"/>
    </row>
    <row r="69" spans="1:2" ht="84.75" customHeight="1">
      <c r="A69" s="95"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69" s="180"/>
    </row>
    <row r="70" spans="1:2" ht="83.45" customHeight="1">
      <c r="A70" s="95"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70" s="180"/>
    </row>
    <row r="71" spans="1:2" ht="137.44999999999999" customHeight="1">
      <c r="A71" s="95"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71" s="180"/>
    </row>
    <row r="72" spans="1:2" ht="82.5" customHeight="1">
      <c r="A72" s="95"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72" s="180"/>
    </row>
    <row r="73" spans="1:2" ht="34.5" customHeight="1">
      <c r="A73" s="94" t="str">
        <f ca="1">OFFSET(L!$C$1,MATCH("General"&amp;"Cpy",L!$A:$A,0)-1,SL,,)</f>
        <v>© 2023 负责任矿物计划。保留所有权利。</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0"/>
  <sheetViews>
    <sheetView showGridLines="0" topLeftCell="A2" workbookViewId="0">
      <pane xSplit="1" ySplit="11" topLeftCell="B13"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0"/>
      <c r="B2" s="2" t="s">
        <v>1</v>
      </c>
      <c r="C2" s="3"/>
      <c r="D2" s="147"/>
      <c r="E2" s="3"/>
      <c r="F2" s="3"/>
      <c r="G2" s="25"/>
    </row>
    <row r="3" spans="1:7">
      <c r="A3" s="310"/>
      <c r="B3" s="3" t="s">
        <v>2</v>
      </c>
      <c r="C3" s="2"/>
      <c r="D3" s="148"/>
      <c r="E3" s="3"/>
      <c r="F3" s="2"/>
      <c r="G3" s="25"/>
    </row>
    <row r="4" spans="1:7" ht="15">
      <c r="A4" s="310"/>
      <c r="B4" s="184" t="s">
        <v>3</v>
      </c>
      <c r="C4" s="185"/>
      <c r="D4" s="186"/>
      <c r="E4" s="3"/>
      <c r="F4" s="185"/>
      <c r="G4" s="25"/>
    </row>
    <row r="5" spans="1:7">
      <c r="A5" s="310"/>
      <c r="B5" s="190" t="s">
        <v>4</v>
      </c>
      <c r="C5" s="187"/>
      <c r="D5" s="188"/>
      <c r="E5" s="3"/>
      <c r="F5" s="187"/>
      <c r="G5" s="25"/>
    </row>
    <row r="6" spans="1:7">
      <c r="A6" s="310"/>
      <c r="B6" s="3"/>
      <c r="C6" s="3"/>
      <c r="D6" s="147"/>
      <c r="E6" s="3"/>
      <c r="F6" s="3"/>
      <c r="G6" s="25"/>
    </row>
    <row r="7" spans="1:7">
      <c r="A7" s="310"/>
      <c r="B7" s="3"/>
      <c r="C7" s="3"/>
      <c r="D7" s="147"/>
      <c r="E7" s="3"/>
      <c r="F7" s="3"/>
      <c r="G7" s="25"/>
    </row>
    <row r="8" spans="1:7">
      <c r="A8" s="310"/>
      <c r="B8" s="3"/>
      <c r="C8" s="3"/>
      <c r="D8" s="147"/>
      <c r="E8" s="3"/>
      <c r="F8" s="3"/>
      <c r="G8" s="25"/>
    </row>
    <row r="9" spans="1:7" ht="20.100000000000001"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ht="22.5">
      <c r="A12" s="310"/>
      <c r="B12" s="174" t="s">
        <v>7</v>
      </c>
      <c r="C12" s="175" t="s">
        <v>8</v>
      </c>
      <c r="D12" s="176" t="s">
        <v>9</v>
      </c>
      <c r="E12" s="175" t="s">
        <v>10</v>
      </c>
      <c r="F12" s="175" t="s">
        <v>11</v>
      </c>
      <c r="G12" s="25"/>
    </row>
    <row r="13" spans="1:7" ht="67.5">
      <c r="A13" s="310"/>
      <c r="B13" s="308">
        <v>1</v>
      </c>
      <c r="C13" s="227" t="s">
        <v>12</v>
      </c>
      <c r="D13" s="228">
        <v>44489</v>
      </c>
      <c r="E13" s="227" t="s">
        <v>12728</v>
      </c>
      <c r="F13" s="229" t="s">
        <v>12760</v>
      </c>
      <c r="G13" s="25"/>
    </row>
    <row r="14" spans="1:7" ht="67.5">
      <c r="A14" s="310"/>
      <c r="B14" s="226">
        <v>1.01</v>
      </c>
      <c r="C14" s="227" t="s">
        <v>12</v>
      </c>
      <c r="D14" s="228">
        <v>44523</v>
      </c>
      <c r="E14" s="227" t="s">
        <v>12729</v>
      </c>
      <c r="F14" s="229" t="s">
        <v>12760</v>
      </c>
      <c r="G14" s="25"/>
    </row>
    <row r="15" spans="1:7" ht="67.5">
      <c r="A15" s="310"/>
      <c r="B15" s="226">
        <v>1.02</v>
      </c>
      <c r="C15" s="227" t="s">
        <v>12</v>
      </c>
      <c r="D15" s="228">
        <v>44553</v>
      </c>
      <c r="E15" s="227" t="s">
        <v>12730</v>
      </c>
      <c r="F15" s="229" t="s">
        <v>12760</v>
      </c>
      <c r="G15" s="25"/>
    </row>
    <row r="16" spans="1:7" ht="90">
      <c r="A16" s="310"/>
      <c r="B16" s="226">
        <v>1.1000000000000001</v>
      </c>
      <c r="C16" s="227" t="s">
        <v>12</v>
      </c>
      <c r="D16" s="228">
        <v>44848</v>
      </c>
      <c r="E16" s="227" t="s">
        <v>12754</v>
      </c>
      <c r="F16" s="229" t="s">
        <v>12761</v>
      </c>
      <c r="G16" s="25"/>
    </row>
    <row r="17" spans="1:7" ht="56.25">
      <c r="A17" s="310"/>
      <c r="B17" s="226">
        <v>1.1100000000000001</v>
      </c>
      <c r="C17" s="227" t="s">
        <v>12</v>
      </c>
      <c r="D17" s="228">
        <v>44869</v>
      </c>
      <c r="E17" s="227" t="s">
        <v>12755</v>
      </c>
      <c r="F17" s="229" t="s">
        <v>12761</v>
      </c>
      <c r="G17" s="25"/>
    </row>
    <row r="18" spans="1:7" ht="56.25">
      <c r="A18" s="310"/>
      <c r="B18" s="226">
        <v>1.2</v>
      </c>
      <c r="C18" s="227" t="s">
        <v>12</v>
      </c>
      <c r="D18" s="228">
        <v>45058</v>
      </c>
      <c r="E18" s="227" t="s">
        <v>12815</v>
      </c>
      <c r="F18" s="229" t="s">
        <v>12762</v>
      </c>
      <c r="G18" s="25"/>
    </row>
    <row r="19" spans="1:7" ht="13.5" thickBot="1">
      <c r="A19" s="311"/>
      <c r="B19" s="312" t="str">
        <f ca="1">OFFSET(L!$C$1,MATCH("General"&amp;"Cpy",L!$A:$A,0)-1,SL,,)</f>
        <v>© 2023 负责任矿物计划。保留所有权利。</v>
      </c>
      <c r="C19" s="312"/>
      <c r="D19" s="312"/>
      <c r="E19" s="312"/>
      <c r="F19" s="312"/>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6"/>
      <c r="B1" s="317"/>
      <c r="C1" s="317"/>
      <c r="D1" s="318"/>
    </row>
    <row r="2" spans="1:8" ht="15">
      <c r="A2" s="177"/>
      <c r="B2" s="178" t="str">
        <f ca="1">OFFSET(L!$C$1,MATCH("Definitions"&amp;ADDRESS(ROW(),COLUMN(),4),L!$A:$A,0)-1,SL,,)</f>
        <v>项目</v>
      </c>
      <c r="C2" s="178" t="str">
        <f ca="1">OFFSET(L!$C$1,MATCH("Definitions"&amp;ADDRESS(ROW(),COLUMN(),4),L!$A:$A,0)-1,SL,,)</f>
        <v>定义</v>
      </c>
      <c r="D2" s="320"/>
      <c r="E2" s="179"/>
    </row>
    <row r="3" spans="1:8" ht="45">
      <c r="A3" s="177"/>
      <c r="B3" s="178" t="str">
        <f ca="1">OFFSET(L!$C$1,MATCH("Definitions"&amp;ADDRESS(ROW(),COLUMN(),4),L!$A:$A,0)-1,SL,,)</f>
        <v>授权人</v>
      </c>
      <c r="C3" s="178" t="str">
        <f ca="1">OFFSET(L!$C$1,MATCH("Definitions"&amp;ADDRESS(ROW(),COLUMN(),4),L!$A:$A,0)-1,SL,,)</f>
        <v xml:space="preserve">此栏目定义对申报内容负责的责任人.授权人可能与申报内容责任人不一致，故不能填写“相同一样”, 需提供授权人的姓名。 </v>
      </c>
      <c r="D3" s="320"/>
      <c r="E3" s="180"/>
    </row>
    <row r="4" spans="1:8" ht="60">
      <c r="A4" s="177"/>
      <c r="B4" s="178" t="str">
        <f ca="1">OFFSET(L!$C$1,MATCH("Definitions"&amp;ADDRESS(ROW(),COLUMN(),4),L!$A:$A,0)-1,SL,,)</f>
        <v>钴精炼厂</v>
      </c>
      <c r="C4" s="178" t="str">
        <f ca="1">OFFSET(L!$C$1,MATCH("Definitions"&amp;ADDRESS(ROW(),COLUMN(),4),L!$A:$A,0)-1,SL,,)</f>
        <v>处理钴精矿、中间产品或再循环材料并生产直接用于下游制造工艺的钴产品的实体。</v>
      </c>
      <c r="D4" s="320"/>
      <c r="E4" s="180" t="s">
        <v>13</v>
      </c>
    </row>
    <row r="5" spans="1:8" ht="120">
      <c r="A5" s="177"/>
      <c r="B5" s="178" t="str">
        <f ca="1">OFFSET(L!$C$1,MATCH("Definitions"&amp;ADDRESS(ROW(),COLUMN(),4),L!$A:$A,0)-1,SL,,)</f>
        <v>受冲突影响和高风险地区 (CAHRA)</v>
      </c>
      <c r="C5" s="178"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320"/>
      <c r="E5" s="180"/>
    </row>
    <row r="6" spans="1:8" ht="135">
      <c r="A6" s="177"/>
      <c r="B6" s="178" t="str">
        <f ca="1">OFFSET(L!$C$1,MATCH("Definitions"&amp;ADDRESS(ROW(),COLUMN(),4),L!$A:$A,0)-1,SL,,)</f>
        <v>申报范围或类别</v>
      </c>
      <c r="C6" s="178"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6" s="320"/>
      <c r="E6" s="180" t="s">
        <v>14</v>
      </c>
    </row>
    <row r="7" spans="1:8" ht="90">
      <c r="A7" s="177"/>
      <c r="B7" s="178" t="str">
        <f ca="1">OFFSET(L!$C$1,MATCH("Definitions"&amp;ADDRESS(ROW(),COLUMN(),4),L!$A:$A,0)-1,SL,,)</f>
        <v>尽职调查</v>
      </c>
      <c r="C7" s="178"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7" s="320"/>
      <c r="E7" s="180" t="s">
        <v>15</v>
      </c>
    </row>
    <row r="8" spans="1:8" ht="75">
      <c r="A8" s="177"/>
      <c r="B8" s="178" t="str">
        <f ca="1">OFFSET(L!$C$1,MATCH("Definitions"&amp;ADDRESS(ROW(),COLUMN(),4),L!$A:$A,0)-1,SL,,)</f>
        <v>独立的私营审核机构</v>
      </c>
      <c r="C8" s="178"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8" s="320"/>
      <c r="E8" s="180" t="s">
        <v>16</v>
      </c>
    </row>
    <row r="9" spans="1:8" ht="45">
      <c r="A9" s="177"/>
      <c r="B9" s="178" t="str">
        <f ca="1">OFFSET(L!$C$1,MATCH("Definitions"&amp;ADDRESS(ROW(),COLUMN(),4),L!$A:$A,0)-1,SL,,)</f>
        <v>有目的添加</v>
      </c>
      <c r="C9" s="178" t="str">
        <f ca="1">OFFSET(L!$C$1,MATCH("Definitions"&amp;ADDRESS(ROW(),COLUMN(),4),L!$A:$A,0)-1,SL,,)</f>
        <v>“有意添加”通常指故意将某种物质（此处指金属）按设想添加到产品配方中，以持续呈现某种具体的特征、外观或质量。</v>
      </c>
      <c r="D9" s="320"/>
      <c r="E9" s="180" t="s">
        <v>15</v>
      </c>
      <c r="H9" s="157">
        <v>14</v>
      </c>
    </row>
    <row r="10" spans="1:8" ht="120">
      <c r="A10" s="177"/>
      <c r="B10" s="178" t="str">
        <f ca="1">OFFSET(L!$C$1,MATCH("Definitions"&amp;ADDRESS(ROW(),COLUMN(),4),L!$A:$A,0)-1,SL,,)</f>
        <v>组织经济合作与发展</v>
      </c>
      <c r="C10" s="178"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0" s="320"/>
      <c r="E10" s="180"/>
    </row>
    <row r="11" spans="1:8" ht="36.6" customHeight="1">
      <c r="A11" s="177"/>
      <c r="B11" s="178" t="str">
        <f ca="1">OFFSET(L!$C$1,MATCH("Definitions"&amp;ADDRESS(ROW(),COLUMN(),4),L!$A:$A,0)-1,SL,,)</f>
        <v>云母（天然）</v>
      </c>
      <c r="C11" s="178" t="str">
        <f ca="1">OFFSET(L!$C$1,MATCH("Definitions"&amp;ADDRESS(ROW(),COLUMN(),4),L!$A:$A,0)-1,SL,,)</f>
        <v>天然云母是开采出或自然形成的矿物，如白云母或金云母。</v>
      </c>
      <c r="D11" s="320"/>
      <c r="E11" s="180" t="s">
        <v>15</v>
      </c>
    </row>
    <row r="12" spans="1:8" ht="37.5" customHeight="1">
      <c r="A12" s="177"/>
      <c r="B12" s="178" t="str">
        <f ca="1">OFFSET(L!$C$1,MATCH("Definitions"&amp;ADDRESS(ROW(),COLUMN(),4),L!$A:$A,0)-1,SL,,)</f>
        <v>云母（合成）</v>
      </c>
      <c r="C12" s="178" t="str">
        <f ca="1">OFFSET(L!$C$1,MATCH("Definitions"&amp;ADDRESS(ROW(),COLUMN(),4),L!$A:$A,0)-1,SL,,)</f>
        <v>合成云母（氟金云母）是一种人工合成的材料，使用的原料包括镁、铝和硅。</v>
      </c>
      <c r="D12" s="320"/>
      <c r="E12" s="180"/>
    </row>
    <row r="13" spans="1:8" ht="75">
      <c r="A13" s="177"/>
      <c r="B13" s="178" t="str">
        <f ca="1">OFFSET(L!$C$1,MATCH("Definitions"&amp;ADDRESS(ROW(),COLUMN(),4),L!$A:$A,0)-1,SL,,)</f>
        <v>加工商</v>
      </c>
      <c r="C13" s="178"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3" s="320"/>
      <c r="E13" s="180"/>
    </row>
    <row r="14" spans="1:8" ht="30" customHeight="1">
      <c r="A14" s="177"/>
      <c r="B14" s="178" t="str">
        <f ca="1">OFFSET(L!$C$1,MATCH("Definitions"&amp;ADDRESS(ROW(),COLUMN(),4),L!$A:$A,0)-1,SL,,)</f>
        <v>产品</v>
      </c>
      <c r="C14" s="178" t="str">
        <f ca="1">OFFSET(L!$C$1,MATCH("Definitions"&amp;ADDRESS(ROW(),COLUMN(),4),L!$A:$A,0)-1,SL,,)</f>
        <v xml:space="preserve">公司的产品或成品是指在制造生产阶段或最后完成阶段的物料或物品，并且已可以交付或销售给客户。 </v>
      </c>
      <c r="D14" s="320"/>
      <c r="E14" s="180"/>
    </row>
    <row r="15" spans="1:8" ht="135">
      <c r="A15" s="177"/>
      <c r="B15" s="178" t="str">
        <f ca="1">OFFSET(L!$C$1,MATCH("Definitions"&amp;ADDRESS(ROW(),COLUMN(),4),L!$A:$A,0)-1,SL,,)</f>
        <v>回收或废料源</v>
      </c>
      <c r="C15" s="178" t="str">
        <f ca="1">OFFSET(L!$C$1,MATCH("Definitions"&amp;ADDRESS(ROW(),COLUMN(),4),L!$A:$A,0)-1,SL,,)</f>
        <v>回收料或报废料资源是指来自回收的最终用户产品或消费后产品的再生钴，或者在产品制造期间产生的钴加工废料。再生钴包括某些多余的、废弃的、缺陷的和废钴等材料，这些材料含有在生产此类金属时适于回收的已精炼或加工金属。再生钴的定义中不包括部分加工、未加工的矿物或者其他矿石的副产品。
注：至本模版出版之日，目前尚未进行规模化回收用后云母。</v>
      </c>
      <c r="D15" s="320"/>
      <c r="E15" s="180"/>
    </row>
    <row r="16" spans="1:8" ht="45">
      <c r="A16" s="177"/>
      <c r="B16" s="178" t="str">
        <f ca="1">OFFSET(L!$C$1,MATCH("Definitions"&amp;ADDRESS(ROW(),COLUMN(),4),L!$A:$A,0)-1,SL,,)</f>
        <v>责任商业联盟 (RBA)</v>
      </c>
      <c r="C16" s="178" t="str">
        <f ca="1">OFFSET(L!$C$1,MATCH("Definitions"&amp;ADDRESS(ROW(),COLUMN(),4),L!$A:$A,0)-1,SL,,)</f>
        <v xml:space="preserve">责任商业联盟成立于 2004 年，是全球最大的
致力于在电子行业供应链中倡导企业责任的行业联盟。
(http://www.responsiblebusiness.org)
</v>
      </c>
      <c r="D16" s="320"/>
      <c r="E16" s="180" t="s">
        <v>15</v>
      </c>
    </row>
    <row r="17" spans="1:5" ht="75">
      <c r="A17" s="177"/>
      <c r="B17" s="178" t="str">
        <f ca="1">OFFSET(L!$C$1,MATCH("Definitions"&amp;ADDRESS(ROW(),COLUMN(),4),L!$A:$A,0)-1,SL,,)</f>
        <v>不使用冲突矿产冶炼厂计划（RMAP）</v>
      </c>
      <c r="C17" s="178" t="str">
        <f ca="1">OFFSET(L!$C$1,MATCH("Definitions"&amp;ADDRESS(ROW(),COLUMN(),4),L!$A:$A,0)-1,SL,,)</f>
        <v>不使用冲突矿产冶炼厂计划是由电子行业公民联盟(RBA) 和全球电子可持续发展倡议组织 (GeSI) 来制定用以提高公司对金属责任采购
进行查证的能力。 如要了解更多详细的计划信息请登陆http://www.responsiblemineralsinitiative.org/smelter-introduction/</v>
      </c>
      <c r="D17" s="320"/>
      <c r="E17" s="180" t="s">
        <v>16</v>
      </c>
    </row>
    <row r="18" spans="1:5" ht="150">
      <c r="A18" s="177"/>
      <c r="B18" s="178" t="str">
        <f ca="1">OFFSET(L!$C$1,MATCH("Definitions"&amp;ADDRESS(ROW(),COLUMN(),4),L!$A:$A,0)-1,SL,,)</f>
        <v>负责任矿物计划 (RMI)</v>
      </c>
      <c r="C18" s="178"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18" s="320"/>
      <c r="E18" s="180"/>
    </row>
    <row r="19" spans="1:5" ht="150">
      <c r="A19" s="177"/>
      <c r="B19" s="178" t="str">
        <f ca="1">OFFSET(L!$C$1,MATCH("Definitions"&amp;ADDRESS(ROW(),COLUMN(),4),L!$A:$A,0)-1,SL,,)</f>
        <v>RMAP 合规冶炼厂目录</v>
      </c>
      <c r="C19" s="178"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19" s="320"/>
      <c r="E19" s="180" t="s">
        <v>15</v>
      </c>
    </row>
    <row r="20" spans="1:5" ht="75">
      <c r="A20" s="177"/>
      <c r="B20" s="178" t="str">
        <f ca="1">OFFSET(L!$C$1,MATCH("Definitions"&amp;ADDRESS(ROW(),COLUMN(),4),L!$A:$A,0)-1,SL,,)</f>
        <v>冶炼厂</v>
      </c>
      <c r="C20" s="178"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0" s="320"/>
      <c r="E20" s="180" t="s">
        <v>13</v>
      </c>
    </row>
    <row r="21" spans="1:5" ht="60">
      <c r="A21" s="177"/>
      <c r="B21" s="178" t="str">
        <f ca="1">OFFSET(L!$C$1,MATCH("Definitions"&amp;ADDRESS(ROW(),COLUMN(),4),L!$A:$A,0)-1,SL,,)</f>
        <v>冶炼厂识别序号</v>
      </c>
      <c r="C21" s="178"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1" s="320"/>
      <c r="E21" s="180"/>
    </row>
    <row r="22" spans="1:5" ht="15">
      <c r="A22" s="177"/>
      <c r="B22" s="319" t="str">
        <f ca="1">OFFSET(L!$C$1,MATCH("General"&amp;"Cpy",L!$A:$A,0)-1,SL,,)</f>
        <v>© 2023 负责任矿物计划。保留所有权利。</v>
      </c>
      <c r="C22" s="319"/>
      <c r="D22" s="320"/>
      <c r="E22" s="180"/>
    </row>
    <row r="23" spans="1:5" ht="13.5" thickBot="1">
      <c r="A23" s="181"/>
      <c r="B23" s="182"/>
      <c r="C23" s="182"/>
      <c r="D23" s="321"/>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opLeftCell="A78" workbookViewId="0">
      <selection activeCell="D83" sqref="D83:E8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扩展矿物报告模版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12819</v>
      </c>
      <c r="E3" s="381"/>
      <c r="F3" s="382"/>
      <c r="G3" s="382"/>
      <c r="H3" s="382"/>
      <c r="I3" s="382"/>
      <c r="J3" s="191" t="s">
        <v>12817</v>
      </c>
      <c r="K3" s="30"/>
      <c r="L3" s="103"/>
      <c r="P3" s="39">
        <f>MATCH($D$3,LN,0)</f>
        <v>2</v>
      </c>
    </row>
    <row r="4" spans="1:34" ht="15.75">
      <c r="A4" s="28"/>
      <c r="B4" s="369" t="str">
        <f ca="1">OFFSET(L!$C$1,MATCH("Declaration"&amp;ADDRESS(ROW(),COLUMN(),4),L!$A:$A,0)-1,SL,,)</f>
        <v>本文件旨在收集产品中使用的特定原材料（特别是钴或天然云母）的采购信息。</v>
      </c>
      <c r="C4" s="369"/>
      <c r="D4" s="369"/>
      <c r="E4" s="369"/>
      <c r="F4" s="369"/>
      <c r="G4" s="369"/>
      <c r="H4" s="369"/>
      <c r="I4" s="373" t="str">
        <f ca="1">OFFSET(L!$C$1,MATCH("Declaration"&amp;ADDRESS(ROW(),COLUMN(),4),L!$A:$A,0)-1,SL,,)</f>
        <v>链接至条款和条件</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必填字段标记以星号 (*)。参考说明选项卡，获取关于如何答复每个问题的指南。</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公司信息</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公司名称（*）：</v>
      </c>
      <c r="C8" s="67"/>
      <c r="D8" s="366" t="s">
        <v>12820</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申报范围或种类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范围描述：</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 xml:space="preserve">公司唯一识别信息： </v>
      </c>
      <c r="C12" s="68"/>
      <c r="D12" s="346"/>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公司唯一授权识别信息：</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地址：</v>
      </c>
      <c r="C14" s="68"/>
      <c r="D14" s="346" t="s">
        <v>12821</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联系人姓名 (*):</v>
      </c>
      <c r="C15" s="68"/>
      <c r="D15" s="346" t="s">
        <v>12822</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联系人电邮地址 (*):</v>
      </c>
      <c r="C16" s="68"/>
      <c r="D16" s="397" t="s">
        <v>12823</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联系人电话 (*):</v>
      </c>
      <c r="C17" s="68"/>
      <c r="D17" s="346" t="s">
        <v>12824</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授权人姓名 (*):</v>
      </c>
      <c r="C18" s="68"/>
      <c r="D18" s="346" t="s">
        <v>12825</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授权人职务:</v>
      </c>
      <c r="C19" s="68"/>
      <c r="D19" s="346" t="s">
        <v>12826</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授权人电邮地址 (*):</v>
      </c>
      <c r="C20" s="68"/>
      <c r="D20" s="397" t="s">
        <v>12823</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授权人电话 :</v>
      </c>
      <c r="C21" s="125"/>
      <c r="D21" s="346" t="s">
        <v>12827</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授权日期 (*):</v>
      </c>
      <c r="C22" s="69"/>
      <c r="D22" s="355">
        <v>45063</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根据上述指明的申报范围回答下列问题 1 - 7</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是否在产品或生产流程中有意添加或使用任何钴或天然云母？ (*)</v>
      </c>
      <c r="C25" s="14"/>
      <c r="D25" s="343" t="str">
        <f ca="1">OFFSET(L!$C$1,MATCH("Declaration"&amp;ADDRESS(ROW(),COLUMN(),4),L!$A:$A,0)-1,SL,,)</f>
        <v>回答</v>
      </c>
      <c r="E25" s="343"/>
      <c r="F25" s="15"/>
      <c r="G25" s="38" t="str">
        <f ca="1">OFFSET(L!$C$1,MATCH("Declaration"&amp;ADDRESS(ROW(),COLUMN(),4),L!$A:$A,0)-1,SL,,)</f>
        <v>注释</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钴</v>
      </c>
      <c r="C26" s="29"/>
      <c r="D26" s="322" t="s">
        <v>23</v>
      </c>
      <c r="E26" s="323"/>
      <c r="F26" s="9"/>
      <c r="G26" s="324"/>
      <c r="H26" s="325"/>
      <c r="I26" s="325"/>
      <c r="J26" s="326"/>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云母</v>
      </c>
      <c r="C27" s="29"/>
      <c r="D27" s="322" t="s">
        <v>23</v>
      </c>
      <c r="E27" s="323"/>
      <c r="F27" s="9"/>
      <c r="G27" s="324"/>
      <c r="H27" s="325"/>
      <c r="I27" s="325"/>
      <c r="J27" s="326"/>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1" t="s">
        <v>23</v>
      </c>
      <c r="E28" s="332"/>
      <c r="F28" s="9"/>
      <c r="G28" s="324"/>
      <c r="H28" s="325"/>
      <c r="I28" s="325"/>
      <c r="J28" s="326"/>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4"/>
      <c r="H29" s="325"/>
      <c r="I29" s="325"/>
      <c r="J29" s="326"/>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产品中是否还存有任何钴或天然云母？ (*)</v>
      </c>
      <c r="C31" s="14"/>
      <c r="D31" s="345" t="str">
        <f ca="1">D25</f>
        <v>回答</v>
      </c>
      <c r="E31" s="345"/>
      <c r="F31" s="15"/>
      <c r="G31" s="38" t="str">
        <f ca="1">G25</f>
        <v>注释</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钴</v>
      </c>
      <c r="C32" s="29"/>
      <c r="D32" s="322"/>
      <c r="E32" s="323"/>
      <c r="F32" s="9"/>
      <c r="G32" s="324"/>
      <c r="H32" s="325"/>
      <c r="I32" s="325"/>
      <c r="J32" s="326"/>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云母</v>
      </c>
      <c r="C33" s="29"/>
      <c r="D33" s="322"/>
      <c r="E33" s="323"/>
      <c r="F33" s="9"/>
      <c r="G33" s="324"/>
      <c r="H33" s="325"/>
      <c r="I33" s="325"/>
      <c r="J33" s="326"/>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1" t="s">
        <v>23</v>
      </c>
      <c r="E34" s="332"/>
      <c r="F34" s="9"/>
      <c r="G34" s="324"/>
      <c r="H34" s="325"/>
      <c r="I34" s="325"/>
      <c r="J34" s="326"/>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1" t="s">
        <v>23</v>
      </c>
      <c r="E35" s="332"/>
      <c r="F35" s="9"/>
      <c r="G35" s="324"/>
      <c r="H35" s="325"/>
      <c r="I35" s="325"/>
      <c r="J35" s="326"/>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贵公司供应链中是否有冶炼厂或加工厂从受冲突影响和高风险地区采购钴或天然云母？ （《经合组织尽职调查指南》，参见定义选项卡） </v>
      </c>
      <c r="C37" s="7"/>
      <c r="D37" s="345" t="str">
        <f ca="1">D25</f>
        <v>回答</v>
      </c>
      <c r="E37" s="345"/>
      <c r="F37" s="15"/>
      <c r="G37" s="38" t="str">
        <f ca="1">G25</f>
        <v>注释</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钴</v>
      </c>
      <c r="C38" s="7"/>
      <c r="D38" s="322"/>
      <c r="E38" s="323"/>
      <c r="F38" s="41"/>
      <c r="G38" s="324"/>
      <c r="H38" s="325"/>
      <c r="I38" s="325"/>
      <c r="J38" s="326"/>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云母</v>
      </c>
      <c r="C39" s="7"/>
      <c r="D39" s="322"/>
      <c r="E39" s="323"/>
      <c r="F39" s="41"/>
      <c r="G39" s="324"/>
      <c r="H39" s="325"/>
      <c r="I39" s="325"/>
      <c r="J39" s="326"/>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2"/>
      <c r="E40" s="323"/>
      <c r="F40" s="41"/>
      <c r="G40" s="324"/>
      <c r="H40" s="325"/>
      <c r="I40" s="325"/>
      <c r="J40" s="326"/>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2"/>
      <c r="E41" s="323"/>
      <c r="F41" s="41"/>
      <c r="G41" s="324"/>
      <c r="H41" s="325"/>
      <c r="I41" s="325"/>
      <c r="J41" s="326"/>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是否 100% 的钴来自回收料或
报废料资源？ </v>
      </c>
      <c r="C43" s="7"/>
      <c r="D43" s="345" t="str">
        <f ca="1">D25</f>
        <v>回答</v>
      </c>
      <c r="E43" s="345"/>
      <c r="F43" s="15"/>
      <c r="G43" s="38" t="str">
        <f ca="1">G25</f>
        <v>注释</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钴</v>
      </c>
      <c r="C44" s="7"/>
      <c r="D44" s="322"/>
      <c r="E44" s="323"/>
      <c r="F44" s="41"/>
      <c r="G44" s="324"/>
      <c r="H44" s="325"/>
      <c r="I44" s="325"/>
      <c r="J44" s="326"/>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2"/>
      <c r="E45" s="323"/>
      <c r="F45" s="41"/>
      <c r="G45" s="324"/>
      <c r="H45" s="325"/>
      <c r="I45" s="325"/>
      <c r="J45" s="326"/>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1"/>
      <c r="E46" s="332"/>
      <c r="F46" s="41"/>
      <c r="G46" s="324"/>
      <c r="H46" s="325"/>
      <c r="I46" s="325"/>
      <c r="J46" s="326"/>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1"/>
      <c r="E47" s="332"/>
      <c r="F47" s="41"/>
      <c r="G47" s="324"/>
      <c r="H47" s="325"/>
      <c r="I47" s="325"/>
      <c r="J47" s="326"/>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百分之多少的相关供应商已对贵公司
的供应链调查提供答复？</v>
      </c>
      <c r="C49" s="7"/>
      <c r="D49" s="345" t="str">
        <f ca="1">D25</f>
        <v>回答</v>
      </c>
      <c r="E49" s="345"/>
      <c r="F49" s="15"/>
      <c r="G49" s="38" t="str">
        <f ca="1">G25</f>
        <v>注释</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钴</v>
      </c>
      <c r="C50" s="29"/>
      <c r="D50" s="383"/>
      <c r="E50" s="384"/>
      <c r="F50" s="41"/>
      <c r="G50" s="324"/>
      <c r="H50" s="325"/>
      <c r="I50" s="325"/>
      <c r="J50" s="326"/>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云母</v>
      </c>
      <c r="C51" s="29"/>
      <c r="D51" s="383"/>
      <c r="E51" s="384"/>
      <c r="F51" s="41"/>
      <c r="G51" s="324"/>
      <c r="H51" s="325"/>
      <c r="I51" s="325"/>
      <c r="J51" s="326"/>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4"/>
      <c r="H52" s="325"/>
      <c r="I52" s="325"/>
      <c r="J52" s="326"/>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4"/>
      <c r="H53" s="325"/>
      <c r="I53" s="325"/>
      <c r="J53" s="326"/>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您是否识别出为贵公司的供应链供应钴或天然云母的所有冶炼厂或加工厂？</v>
      </c>
      <c r="C55" s="7"/>
      <c r="D55" s="345" t="str">
        <f ca="1">D25</f>
        <v>回答</v>
      </c>
      <c r="E55" s="345"/>
      <c r="F55" s="15"/>
      <c r="G55" s="38" t="str">
        <f ca="1">G25</f>
        <v>注释</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钴</v>
      </c>
      <c r="C56" s="7"/>
      <c r="D56" s="341"/>
      <c r="E56" s="342"/>
      <c r="F56" s="41"/>
      <c r="G56" s="324"/>
      <c r="H56" s="325"/>
      <c r="I56" s="325"/>
      <c r="J56" s="326"/>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云母</v>
      </c>
      <c r="C57" s="7"/>
      <c r="D57" s="322"/>
      <c r="E57" s="323"/>
      <c r="F57" s="41"/>
      <c r="G57" s="324"/>
      <c r="H57" s="325"/>
      <c r="I57" s="325"/>
      <c r="J57" s="326"/>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1"/>
      <c r="E58" s="332"/>
      <c r="F58" s="41"/>
      <c r="G58" s="324"/>
      <c r="H58" s="325"/>
      <c r="I58" s="325"/>
      <c r="J58" s="326"/>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1"/>
      <c r="E59" s="332"/>
      <c r="F59" s="41"/>
      <c r="G59" s="324"/>
      <c r="H59" s="325"/>
      <c r="I59" s="325"/>
      <c r="J59" s="326"/>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贵公司收到的所有适用冶炼厂或加工厂信息是否已在此申报中报告？</v>
      </c>
      <c r="C61" s="7"/>
      <c r="D61" s="345" t="str">
        <f ca="1">D25</f>
        <v>回答</v>
      </c>
      <c r="E61" s="345"/>
      <c r="F61" s="15"/>
      <c r="G61" s="38" t="str">
        <f ca="1">G25</f>
        <v>注释</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钴</v>
      </c>
      <c r="C62" s="29"/>
      <c r="D62" s="322"/>
      <c r="E62" s="323"/>
      <c r="F62" s="42"/>
      <c r="G62" s="324"/>
      <c r="H62" s="325"/>
      <c r="I62" s="325"/>
      <c r="J62" s="326"/>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云母</v>
      </c>
      <c r="C63" s="29"/>
      <c r="D63" s="322"/>
      <c r="E63" s="323"/>
      <c r="F63" s="42"/>
      <c r="G63" s="324"/>
      <c r="H63" s="325"/>
      <c r="I63" s="325"/>
      <c r="J63" s="326"/>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1"/>
      <c r="E64" s="332"/>
      <c r="F64" s="42"/>
      <c r="G64" s="324"/>
      <c r="H64" s="325"/>
      <c r="I64" s="325"/>
      <c r="J64" s="326"/>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1"/>
      <c r="E65" s="332"/>
      <c r="F65" s="44"/>
      <c r="G65" s="324"/>
      <c r="H65" s="325"/>
      <c r="I65" s="325"/>
      <c r="J65" s="326"/>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3" t="str">
        <f ca="1">OFFSET(L!$C$1,MATCH("Declaration"&amp;ADDRESS(ROW(),COLUMN(),4),L!$A:$A,0)-1,SL,,)</f>
        <v>从公司层面来回答以下问题</v>
      </c>
      <c r="C67" s="333"/>
      <c r="D67" s="333"/>
      <c r="E67" s="333"/>
      <c r="F67" s="333"/>
      <c r="G67" s="333"/>
      <c r="H67" s="333"/>
      <c r="I67" s="333"/>
      <c r="J67" s="333"/>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问题</v>
      </c>
      <c r="C68" s="72"/>
      <c r="D68" s="343" t="str">
        <f ca="1">D25</f>
        <v>回答</v>
      </c>
      <c r="E68" s="343"/>
      <c r="F68" s="47"/>
      <c r="G68" s="343" t="str">
        <f ca="1">G25</f>
        <v>注释</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贵公司是否制定了可公开查阅的矿产采购政策？</v>
      </c>
      <c r="C69" s="51"/>
      <c r="D69" s="322" t="s">
        <v>26</v>
      </c>
      <c r="E69" s="323"/>
      <c r="F69" s="51"/>
      <c r="G69" s="324" t="s">
        <v>12828</v>
      </c>
      <c r="H69" s="325"/>
      <c r="I69" s="325"/>
      <c r="J69" s="326"/>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6"/>
      <c r="H70" s="336"/>
      <c r="I70" s="336"/>
      <c r="J70" s="336"/>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贵公司的负责任矿产采购政策是否公开发布于贵公司网页上？（备注 - 如果是，请在注释字段中注明 URL。）</v>
      </c>
      <c r="C71" s="51"/>
      <c r="D71" s="322" t="s">
        <v>23</v>
      </c>
      <c r="E71" s="323"/>
      <c r="F71" s="51"/>
      <c r="G71" s="398" t="s">
        <v>12829</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贵公司是否要求贵公司的直接供应商从尽职调查实践经独立第三方审计计划验证过的冶炼厂采购钴或从拥有相同资质的加工厂采购天然云母？</v>
      </c>
      <c r="C73" s="233"/>
      <c r="D73" s="330"/>
      <c r="E73" s="330"/>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钴</v>
      </c>
      <c r="C74" s="29"/>
      <c r="D74" s="322"/>
      <c r="E74" s="323"/>
      <c r="F74" s="9"/>
      <c r="G74" s="324"/>
      <c r="H74" s="325"/>
      <c r="I74" s="325"/>
      <c r="J74" s="326"/>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云母</v>
      </c>
      <c r="C75" s="29"/>
      <c r="D75" s="322"/>
      <c r="E75" s="323"/>
      <c r="F75" s="9"/>
      <c r="G75" s="324"/>
      <c r="H75" s="325"/>
      <c r="I75" s="325"/>
      <c r="J75" s="326"/>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贵公司是否已实施负责任矿产采购的尽职调查措施？</v>
      </c>
      <c r="C77" s="51"/>
      <c r="D77" s="322" t="s">
        <v>26</v>
      </c>
      <c r="E77" s="323"/>
      <c r="F77" s="51"/>
      <c r="G77" s="398" t="s">
        <v>12829</v>
      </c>
      <c r="H77" s="338"/>
      <c r="I77" s="338"/>
      <c r="J77" s="339"/>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贵公司是否针对相关供应商进行钴和/或天然云母供应链调查？</v>
      </c>
      <c r="C79" s="51"/>
      <c r="D79" s="334" t="s">
        <v>35</v>
      </c>
      <c r="E79" s="335"/>
      <c r="F79" s="51"/>
      <c r="G79" s="324"/>
      <c r="H79" s="325"/>
      <c r="I79" s="325"/>
      <c r="J79" s="326"/>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6"/>
      <c r="H80" s="336"/>
      <c r="I80" s="336"/>
      <c r="J80" s="336"/>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贵公司是否会根据预期审核从供应商处收到的尽职调查信息？</v>
      </c>
      <c r="C81" s="51"/>
      <c r="D81" s="322" t="s">
        <v>26</v>
      </c>
      <c r="E81" s="323"/>
      <c r="F81" s="51"/>
      <c r="G81" s="324"/>
      <c r="H81" s="325"/>
      <c r="I81" s="325"/>
      <c r="J81" s="326"/>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7"/>
      <c r="H82" s="337"/>
      <c r="I82" s="337"/>
      <c r="J82" s="337"/>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贵公司的审核流程是否包括纠错行动管理？ 
</v>
      </c>
      <c r="C83" s="51"/>
      <c r="D83" s="322" t="s">
        <v>26</v>
      </c>
      <c r="E83" s="323"/>
      <c r="F83" s="51"/>
      <c r="G83" s="324"/>
      <c r="H83" s="325"/>
      <c r="I83" s="325"/>
      <c r="J83" s="326"/>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9" t="str">
        <f>IF(OR($D$8="",$I$3=""),"","Click here to check required fields completion")</f>
        <v/>
      </c>
      <c r="C84" s="329"/>
      <c r="D84" s="329"/>
      <c r="E84" s="329"/>
      <c r="F84" s="329"/>
      <c r="G84" s="329"/>
      <c r="H84" s="329"/>
      <c r="I84" s="329"/>
      <c r="J84" s="329"/>
      <c r="K84" s="30"/>
      <c r="L84" s="103"/>
      <c r="P84" s="3"/>
      <c r="Q84" s="3"/>
      <c r="R84" s="3"/>
      <c r="S84" s="3"/>
      <c r="T84" s="3"/>
      <c r="U84" s="3"/>
      <c r="V84" s="3"/>
      <c r="W84" s="3"/>
      <c r="X84" s="3"/>
      <c r="Y84" s="3">
        <v>86</v>
      </c>
      <c r="Z84" s="3"/>
      <c r="AA84" s="3"/>
      <c r="AB84" s="3"/>
      <c r="AC84" s="3"/>
      <c r="AD84" s="3"/>
      <c r="AE84" s="3"/>
      <c r="AF84" s="3"/>
      <c r="AG84" s="3"/>
      <c r="AH84" s="3"/>
    </row>
    <row r="85" spans="1:34" ht="15.75" thickBot="1">
      <c r="A85" s="327" t="str">
        <f ca="1">OFFSET(L!$C$1,MATCH("General"&amp;"Cpy",L!$A:$A,0)-1,SL,,)</f>
        <v>© 2023 负责任矿物计划。保留所有权利。</v>
      </c>
      <c r="B85" s="328"/>
      <c r="C85" s="328"/>
      <c r="D85" s="328"/>
      <c r="E85" s="328"/>
      <c r="F85" s="328"/>
      <c r="G85" s="328"/>
      <c r="H85" s="328"/>
      <c r="I85" s="328"/>
      <c r="J85" s="328"/>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85" priority="26">
      <formula>IF($D$28="No",TRUE)</formula>
    </cfRule>
  </conditionalFormatting>
  <conditionalFormatting sqref="D29 D41 D47 D53 D59 D65">
    <cfRule type="expression" dxfId="84" priority="25">
      <formula>IF($D$29="No",TRUE)</formula>
    </cfRule>
  </conditionalFormatting>
  <conditionalFormatting sqref="D34">
    <cfRule type="expression" dxfId="83" priority="17">
      <formula>IF($D$28="No",TRUE)</formula>
    </cfRule>
  </conditionalFormatting>
  <conditionalFormatting sqref="D35">
    <cfRule type="expression" dxfId="82" priority="16">
      <formula>IF($D$29="No",TRUE)</formula>
    </cfRule>
  </conditionalFormatting>
  <conditionalFormatting sqref="D40 D46 D52 D58 D64">
    <cfRule type="expression" dxfId="81" priority="155" stopIfTrue="1">
      <formula>IF(AND(OR($D$28="Yes",$D$28=""),D40=""),1,0)</formula>
    </cfRule>
  </conditionalFormatting>
  <conditionalFormatting sqref="D22:E22">
    <cfRule type="expression" dxfId="80" priority="152" stopIfTrue="1">
      <formula>IF($D$22="",TRUE)</formula>
    </cfRule>
  </conditionalFormatting>
  <conditionalFormatting sqref="D26:E26">
    <cfRule type="expression" dxfId="79" priority="130" stopIfTrue="1">
      <formula>IF($D$26="",TRUE)</formula>
    </cfRule>
  </conditionalFormatting>
  <conditionalFormatting sqref="D27:E27">
    <cfRule type="expression" dxfId="78" priority="137" stopIfTrue="1">
      <formula>IF($D$27="",TRUE)</formula>
    </cfRule>
  </conditionalFormatting>
  <conditionalFormatting sqref="D32:E32">
    <cfRule type="expression" dxfId="77" priority="15" stopIfTrue="1">
      <formula>IF(AND(OR($D$26="Yes",$D$26=""),$D$32=""),1,0)</formula>
    </cfRule>
    <cfRule type="expression" dxfId="76" priority="19" stopIfTrue="1">
      <formula>IF($P$26="",TRUE)</formula>
    </cfRule>
  </conditionalFormatting>
  <conditionalFormatting sqref="D33:E33">
    <cfRule type="expression" dxfId="75" priority="18" stopIfTrue="1">
      <formula>IF(AND(OR($D$27="Yes",$D$27=""),$D$33=""),1,0)</formula>
    </cfRule>
    <cfRule type="expression" dxfId="74" priority="20" stopIfTrue="1">
      <formula>IF($P$27="",TRUE)</formula>
    </cfRule>
  </conditionalFormatting>
  <conditionalFormatting sqref="D38:E38 D44:E44 D50:E50 D56:E56 D62:E62">
    <cfRule type="expression" dxfId="73" priority="46" stopIfTrue="1">
      <formula>IF(AND(OR($D$26="No",$D$26="Unknown",$D$26="Not applicable for this declaration",$D$32="No",$D$32="Unknown"),D38=""),1,0)</formula>
    </cfRule>
    <cfRule type="expression" dxfId="72" priority="47" stopIfTrue="1">
      <formula>IF(AND(OR($D$26="Yes",$D$26=""),D38=""),1,0)</formula>
    </cfRule>
  </conditionalFormatting>
  <conditionalFormatting sqref="D39:E39 D45:E45 D51:E51 D57:E57 D63:E63">
    <cfRule type="expression" dxfId="71" priority="154" stopIfTrue="1">
      <formula>IF(AND(OR($D$27="Yes",$D$27=""),D39=""),1,0)</formula>
    </cfRule>
    <cfRule type="expression" dxfId="70" priority="153" stopIfTrue="1">
      <formula>IF(AND(OR($D$27="No",$D$27="Unknown",$D$27="Not applicable for this declaration",$D$33="No",$D$33="Unknown"),D39=""),1,0)</formula>
    </cfRule>
  </conditionalFormatting>
  <conditionalFormatting sqref="D40:E40 D46:E46 D52:E52 D58:E58 D64:E64">
    <cfRule type="expression" dxfId="69" priority="42" stopIfTrue="1">
      <formula>$P$28=""</formula>
    </cfRule>
  </conditionalFormatting>
  <conditionalFormatting sqref="D41:E41 D47:E47 D53:E53 D59:E59 D65:E65">
    <cfRule type="expression" dxfId="68" priority="157" stopIfTrue="1">
      <formula>$P$29=""</formula>
    </cfRule>
    <cfRule type="expression" dxfId="67" priority="158" stopIfTrue="1">
      <formula>IF(AND(OR($D$29="Yes",$D$29=""),D41=""),1,0)</formula>
    </cfRule>
  </conditionalFormatting>
  <conditionalFormatting sqref="D69:E69 D71:E71 D77:E77 D79:E79 D81:E81 D83:E83">
    <cfRule type="expression" dxfId="66" priority="10" stopIfTrue="1">
      <formula>IF(D69="",TRUE)</formula>
    </cfRule>
    <cfRule type="expression" dxfId="65" priority="9" stopIfTrue="1">
      <formula>AND(OR($D$26="No",$D$26="Unknown",$D$26="Not applicable for this declaration"),OR($D$27="No",$D$27="Unknown",$D$27="Not applicable for this declaration"))</formula>
    </cfRule>
  </conditionalFormatting>
  <conditionalFormatting sqref="D74:E74">
    <cfRule type="expression" dxfId="64" priority="12" stopIfTrue="1">
      <formula>IF(AND(OR($D$26="Yes",$D$26=""),D74=""),1,0)</formula>
    </cfRule>
    <cfRule type="expression" dxfId="63" priority="11" stopIfTrue="1">
      <formula>IF(AND(OR($D$26="No",$D$26="Unknown",$D$26="Not applicable for this declaration",$D$32="No",$D$32="Unknown"),D74=""),1,0)</formula>
    </cfRule>
  </conditionalFormatting>
  <conditionalFormatting sqref="D75:E75">
    <cfRule type="expression" dxfId="62" priority="14" stopIfTrue="1">
      <formula>IF(AND(OR($D$27="Yes",$D$27=""),D75=""),1,0)</formula>
    </cfRule>
    <cfRule type="expression" dxfId="61" priority="13" stopIfTrue="1">
      <formula>IF(AND(OR($D$27="No",$D$27="Unknown",$D$27="Not applicable for this declaration",$D$33="No",$D$33="Unknown"),D75=""),1,0)</formula>
    </cfRule>
  </conditionalFormatting>
  <conditionalFormatting sqref="D9:G9">
    <cfRule type="expression" dxfId="60" priority="145" stopIfTrue="1">
      <formula>IF($D$9="",TRUE)</formula>
    </cfRule>
  </conditionalFormatting>
  <conditionalFormatting sqref="D10:J10">
    <cfRule type="expression" dxfId="58" priority="49" stopIfTrue="1">
      <formula>IF($D$9=$Q$9,TRUE)</formula>
    </cfRule>
    <cfRule type="expression" dxfId="57" priority="159" stopIfTrue="1">
      <formula>IF(AND($D$10="",$D$9=$R$9),TRUE)</formula>
    </cfRule>
  </conditionalFormatting>
  <conditionalFormatting sqref="G79:J79">
    <cfRule type="expression" dxfId="50" priority="40" stopIfTrue="1">
      <formula>IF(AND($D$79="Yes, using other format (describe)",$G$79=""),TRUE)</formula>
    </cfRule>
  </conditionalFormatting>
  <conditionalFormatting sqref="G81:J81">
    <cfRule type="expression" dxfId="49" priority="21">
      <formula>IF(AND($D$81="Yes, using other format (describe)",$G$81=""),TRUE)</formula>
    </cfRule>
  </conditionalFormatting>
  <conditionalFormatting sqref="D8:J8">
    <cfRule type="expression" dxfId="7" priority="8" stopIfTrue="1">
      <formula>IF($D$8="",TRUE)</formula>
    </cfRule>
  </conditionalFormatting>
  <conditionalFormatting sqref="D15:J15">
    <cfRule type="expression" dxfId="6" priority="4" stopIfTrue="1">
      <formula>IF($D$15="",TRUE)</formula>
    </cfRule>
  </conditionalFormatting>
  <conditionalFormatting sqref="D16:J16">
    <cfRule type="expression" dxfId="5" priority="5" stopIfTrue="1">
      <formula>IF($D$16="",TRUE)</formula>
    </cfRule>
  </conditionalFormatting>
  <conditionalFormatting sqref="D17:J17">
    <cfRule type="expression" dxfId="4" priority="6" stopIfTrue="1">
      <formula>IF($D$17="",TRUE)</formula>
    </cfRule>
  </conditionalFormatting>
  <conditionalFormatting sqref="D18:J18">
    <cfRule type="expression" dxfId="3" priority="7" stopIfTrue="1">
      <formula>IF($D$18="",TRUE)</formula>
    </cfRule>
  </conditionalFormatting>
  <conditionalFormatting sqref="D20:J20">
    <cfRule type="expression" dxfId="2" priority="3" stopIfTrue="1">
      <formula>IF($D$20="",TRUE)</formula>
    </cfRule>
  </conditionalFormatting>
  <conditionalFormatting sqref="G71:J71">
    <cfRule type="expression" dxfId="1" priority="2">
      <formula>IF(AND($D$71="Yes",$G$71=""),TRUE)</formula>
    </cfRule>
  </conditionalFormatting>
  <conditionalFormatting sqref="G77:J77">
    <cfRule type="expression" dxfId="0" priority="1">
      <formula>IF(AND($D$71="Yes",$G$71=""),TRUE)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首先：</v>
      </c>
      <c r="C2" s="143"/>
      <c r="D2" s="143"/>
      <c r="E2" s="143"/>
      <c r="F2" s="162"/>
      <c r="G2" s="162"/>
      <c r="H2" s="162"/>
      <c r="I2" s="305"/>
      <c r="J2" s="385" t="s">
        <v>43</v>
      </c>
      <c r="K2" s="386"/>
      <c r="L2" s="386"/>
      <c r="M2" s="386"/>
      <c r="N2" s="386"/>
      <c r="O2" s="386"/>
      <c r="P2" s="163"/>
      <c r="Q2" s="164"/>
      <c r="R2" s="165"/>
      <c r="S2" s="165"/>
      <c r="T2" s="165"/>
      <c r="AH2" s="131" t="s">
        <v>26</v>
      </c>
    </row>
    <row r="3" spans="1:34" s="17" customFormat="1" ht="240.6" customHeight="1">
      <c r="A3" s="204"/>
      <c r="B3" s="387" t="str">
        <f ca="1">OFFSET(L!$C$1,MATCH("Smelter List"&amp;ADDRESS(ROW(),COLUMN(),4),L!$A:$A,0)-1,SL,,)</f>
        <v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387"/>
      <c r="D3" s="387"/>
      <c r="E3" s="387"/>
      <c r="F3" s="166"/>
      <c r="G3" s="388" t="str">
        <f ca="1">OFFSET(L!$C$1,MATCH("General"&amp;"Cpy",L!$A:$A,0)-1,SL,,)</f>
        <v>© 2023 负责任矿物计划。保留所有权利。</v>
      </c>
      <c r="H3" s="388"/>
      <c r="I3" s="389"/>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冶炼厂识别号码输入列</v>
      </c>
      <c r="B4" s="129" t="str">
        <f ca="1">OFFSET(L!$C$1,MATCH("Smelter List"&amp;ADDRESS(ROW(),COLUMN(),4),L!$A:$A,0)-1,SL,,)</f>
        <v>金属 l (*)</v>
      </c>
      <c r="C4" s="129" t="str">
        <f ca="1">OFFSET(L!$C$1,MATCH("Smelter List"&amp;ADDRESS(ROW(),COLUMN(),4),L!$A:$A,0)-1,SL,,)</f>
        <v>冶炼厂查找 (*)</v>
      </c>
      <c r="D4" s="129" t="str">
        <f ca="1">OFFSET(L!$C$1,MATCH("Smelter List"&amp;ADDRESS(ROW(),COLUMN(),4),L!$A:$A,0)-1,SL,,)</f>
        <v>冶炼厂名称 (1)</v>
      </c>
      <c r="E4" s="129" t="str">
        <f ca="1">OFFSET(L!$C$1,MATCH("Smelter List"&amp;ADDRESS(ROW(),COLUMN(),4),L!$A:$A,0)-1,SL,,)</f>
        <v>冶炼工厂地址（国家） (*)</v>
      </c>
      <c r="F4" s="129" t="str">
        <f ca="1">OFFSET(L!$C$1,MATCH("Smelter List"&amp;ADDRESS(ROW(),COLUMN(),4),L!$A:$A,0)-1,SL,,)</f>
        <v>冶炼厂识别</v>
      </c>
      <c r="G4" s="129" t="str">
        <f ca="1">OFFSET(L!$C$1,MATCH("Smelter List"&amp;ADDRESS(ROW(),COLUMN(),4),L!$A:$A,0)-1,SL,,)</f>
        <v>冶炼厂出处识别号</v>
      </c>
      <c r="H4" s="130" t="str">
        <f ca="1">OFFSET(L!$C$1,MATCH("Smelter List"&amp;ADDRESS(ROW(),COLUMN(),4),L!$A:$A,0)-1,SL,,)</f>
        <v>冶炼工厂地址（街道）</v>
      </c>
      <c r="I4" s="130" t="str">
        <f ca="1">OFFSET(L!$C$1,MATCH("Smelter List"&amp;ADDRESS(ROW(),COLUMN(),4),L!$A:$A,0)-1,SL,,)</f>
        <v>冶炼工厂地址（城市）</v>
      </c>
      <c r="J4" s="130" t="str">
        <f ca="1">OFFSET(L!$C$1,MATCH("Smelter List"&amp;ADDRESS(ROW(),COLUMN(),4),L!$A:$A,0)-1,SL,,)</f>
        <v>冶炼工厂地址（州/省）</v>
      </c>
      <c r="K4" s="130" t="str">
        <f ca="1">OFFSET(L!$C$1,MATCH("Smelter List"&amp;ADDRESS(ROW(),COLUMN(),4),L!$A:$A,0)-1,SL,,)</f>
        <v>冶炼厂联系名称</v>
      </c>
      <c r="L4" s="130" t="str">
        <f ca="1">OFFSET(L!$C$1,MATCH("Smelter List"&amp;ADDRESS(ROW(),COLUMN(),4),L!$A:$A,0)-1,SL,,)</f>
        <v>冶炼厂联系电邮地址</v>
      </c>
      <c r="M4" s="130" t="str">
        <f ca="1">OFFSET(L!$C$1,MATCH("Smelter List"&amp;ADDRESS(ROW(),COLUMN(),4),L!$A:$A,0)-1,SL,,)</f>
        <v>建议的后续步骤</v>
      </c>
      <c r="N4" s="130" t="str">
        <f ca="1">OFFSET(L!$C$1,MATCH("Smelter List"&amp;ADDRESS(ROW(),COLUMN(),4),L!$A:$A,0)-1,SL,,)</f>
        <v>填所有矿井名称，或如所用矿产来自回收料和报废料时请填“回收”或“报废”。</v>
      </c>
      <c r="O4" s="130" t="str">
        <f ca="1">OFFSET(L!$C$1,MATCH("Smelter List"&amp;ADDRESS(ROW(),COLUMN(),4),L!$A:$A,0)-1,SL,,)</f>
        <v>填所有矿井所在的国家名称，或如所用矿产来自回收料和报废料时请填“回收”或“报废”。</v>
      </c>
      <c r="P4" s="130" t="str">
        <f ca="1">OFFSET(L!$C$1,MATCH("Smelter List"&amp;ADDRESS(ROW(),COLUMN(),4),L!$A:$A,0)-1,SL,,)</f>
        <v>冶炼厂的被冶炼物料100%完全来自回收料或报废料吗？</v>
      </c>
      <c r="Q4" s="131" t="str">
        <f ca="1">OFFSET(L!$C$1,MATCH("Smelter List"&amp;ADDRESS(ROW(),COLUMN(),4),L!$A:$A,0)-1,SL,,)</f>
        <v>注释</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8" priority="7" stopIfTrue="1">
      <formula>IF(B5="",TRUE)</formula>
    </cfRule>
  </conditionalFormatting>
  <conditionalFormatting sqref="C5:C2500">
    <cfRule type="expression" dxfId="47" priority="6" stopIfTrue="1">
      <formula>IF(AND(B5&lt;&gt;"",C5=""),TRUE)</formula>
    </cfRule>
  </conditionalFormatting>
  <conditionalFormatting sqref="D5:D2500">
    <cfRule type="expression" dxfId="46" priority="5" stopIfTrue="1">
      <formula>IF(AND(LEN($C5) &gt;0, ($C5 &lt;&gt; "Smelter Not Listed")),1,0)</formula>
    </cfRule>
    <cfRule type="expression" dxfId="45" priority="8" stopIfTrue="1">
      <formula>IF(AND(D5="",$C5=$X$4),TRUE)</formula>
    </cfRule>
    <cfRule type="expression" dxfId="44" priority="9" stopIfTrue="1">
      <formula>IF(FIND("!",D5),TRUE)</formula>
    </cfRule>
  </conditionalFormatting>
  <conditionalFormatting sqref="E5:E2500">
    <cfRule type="expression" dxfId="43" priority="1" stopIfTrue="1">
      <formula>IF(FIND("!",E5),TRUE)</formula>
    </cfRule>
    <cfRule type="expression" dxfId="42" priority="2" stopIfTrue="1">
      <formula>IF(AND(E5="",$C5=$X$4),TRUE)</formula>
    </cfRule>
  </conditionalFormatting>
  <conditionalFormatting sqref="F5:F2500">
    <cfRule type="expression" dxfId="41" priority="3" stopIfTrue="1">
      <formula>IF(AND(LEN($A5)&gt;0,$A5&lt;&gt;$F5),TRUE,FALSE)</formula>
    </cfRule>
  </conditionalFormatting>
  <conditionalFormatting sqref="G5:G2500">
    <cfRule type="expression" dxfId="40" priority="4" stopIfTrue="1">
      <formula>IF(FIND("Enter smelter details",G5),TRUE)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O68"/>
  <sheetViews>
    <sheetView showGridLines="0" showZeros="0" tabSelected="1" workbookViewId="0">
      <pane xSplit="1" ySplit="3" topLeftCell="B27"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0" t="str">
        <f ca="1">OFFSET(L!$C$1,MATCH("Checker"&amp;ADDRESS(ROW(),COLUMN(),4),L!$A:$A,0)-1,SL,,)</f>
        <v>在提交报告给客户检查本报告红色提示内容前， 请确保所有必填栏目已填写完成。</v>
      </c>
      <c r="B1" s="390"/>
      <c r="C1" s="390"/>
      <c r="D1" s="109" t="str">
        <f ca="1">OFFSET(L!$C$1,MATCH("Checker"&amp;ADDRESS(ROW(),COLUMN(),4),L!$A:$A,0)-1,SL,,)</f>
        <v>待完成的必填栏目</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必填栏目</v>
      </c>
      <c r="B3" s="61" t="str">
        <f ca="1">OFFSET(L!$C$1,MATCH("Checker"&amp;ADDRESS(ROW(),COLUMN(),4),L!$A:$A,0)-1,SL,,)</f>
        <v>已提供的答案</v>
      </c>
      <c r="C3" s="61" t="str">
        <f ca="1">OFFSET(L!$C$1,MATCH("Checker"&amp;ADDRESS(ROW(),COLUMN(),4),L!$A:$A,0)-1,SL,,)</f>
        <v>备注</v>
      </c>
      <c r="D3" s="61" t="str">
        <f ca="1">OFFSET(L!$C$1,MATCH("Checker"&amp;ADDRESS(ROW(),COLUMN(),4),L!$A:$A,0)-1,SL,,)</f>
        <v>信息源链接</v>
      </c>
      <c r="F3" s="62" t="s">
        <v>52</v>
      </c>
      <c r="G3" s="16" t="s">
        <v>53</v>
      </c>
      <c r="H3" s="16" t="s">
        <v>54</v>
      </c>
      <c r="I3" s="16" t="s">
        <v>55</v>
      </c>
      <c r="J3" s="16" t="s">
        <v>56</v>
      </c>
    </row>
    <row r="4" spans="1:10" ht="39">
      <c r="A4" s="136" t="str">
        <f ca="1">Declaration!B8</f>
        <v>公司名称（*）：</v>
      </c>
      <c r="B4" s="80" t="str">
        <f>Declaration!D8</f>
        <v>Leshan Radio Company, Ltd.(LRC)</v>
      </c>
      <c r="C4" s="137" t="str">
        <f t="shared" ref="C4:C9" ca="1" si="0">IF(H4=1,J4,I4)</f>
        <v>填写</v>
      </c>
      <c r="D4" s="206" t="str">
        <f>IF(H4=1,"Click here to enter Company Name","")</f>
        <v/>
      </c>
      <c r="E4" s="17" t="s">
        <v>15</v>
      </c>
      <c r="F4" s="84">
        <v>1</v>
      </c>
      <c r="G4" s="63">
        <f t="shared" ref="G4:G9" si="1">IF(B4=0,1,0)</f>
        <v>0</v>
      </c>
      <c r="H4" s="64">
        <f>F4*G4</f>
        <v>0</v>
      </c>
      <c r="I4" s="132" t="str">
        <f ca="1">OFFSET(L!$C$1,MATCH("Checker"&amp;"Comp",L!$A:$A,0)-1,SL,,)</f>
        <v>填写</v>
      </c>
      <c r="J4" s="133" t="str">
        <f ca="1">OFFSET(L!$C$1,MATCH("Checker"&amp;ADDRESS(ROW(),COLUMN(),4),L!$A:$A,0)-1,SL,,)</f>
        <v>在“申报”选项卡 D8 单元格中提供您的公司名称</v>
      </c>
    </row>
    <row r="5" spans="1:10" ht="39">
      <c r="A5" s="136" t="str">
        <f ca="1">Declaration!B9</f>
        <v>申报范围或种类 (*):</v>
      </c>
      <c r="B5" s="80" t="str">
        <f>Declaration!D9</f>
        <v>A. Company</v>
      </c>
      <c r="C5" s="137" t="str">
        <f t="shared" ca="1" si="0"/>
        <v>填写</v>
      </c>
      <c r="D5" s="86" t="str">
        <f>IF(H5=1,"Click here to enter Declaration Scope","")</f>
        <v/>
      </c>
      <c r="E5" s="17" t="s">
        <v>15</v>
      </c>
      <c r="F5" s="84">
        <v>1</v>
      </c>
      <c r="G5" s="63">
        <f t="shared" si="1"/>
        <v>0</v>
      </c>
      <c r="H5" s="64">
        <f t="shared" ref="H5:H18" si="2">F5*G5</f>
        <v>0</v>
      </c>
      <c r="I5" s="132" t="str">
        <f ca="1">OFFSET(L!$C$1,MATCH("Checker"&amp;"Comp",L!$A:$A,0)-1,SL,,)</f>
        <v>填写</v>
      </c>
      <c r="J5" s="133" t="str">
        <f ca="1">OFFSET(L!$C$1,MATCH("Checker"&amp;ADDRESS(ROW(),COLUMN(),4),L!$A:$A,0)-1,SL,,)</f>
        <v>在“申报”选项卡 D9 单元格中选择申报范围</v>
      </c>
    </row>
    <row r="6" spans="1:10" ht="39">
      <c r="A6" s="81" t="str">
        <f ca="1">Declaration!B10</f>
        <v>范围描述：</v>
      </c>
      <c r="B6" s="80">
        <f>Declaration!D10</f>
        <v>0</v>
      </c>
      <c r="C6" s="80" t="str">
        <f t="shared" ca="1" si="0"/>
        <v>填写</v>
      </c>
      <c r="D6" s="86" t="str">
        <f>IF(H6=1,"Click here to provide a Description of Scope","")</f>
        <v/>
      </c>
      <c r="E6" s="17" t="s">
        <v>15</v>
      </c>
      <c r="F6" s="85">
        <f>IF(OR(B5=Declaration!P9,B5=Declaration!Q9,B5=0),0,1)</f>
        <v>0</v>
      </c>
      <c r="G6" s="63">
        <f t="shared" si="1"/>
        <v>1</v>
      </c>
      <c r="H6" s="64">
        <f t="shared" si="2"/>
        <v>0</v>
      </c>
      <c r="I6" s="132" t="str">
        <f ca="1">OFFSET(L!$C$1,MATCH("Checker"&amp;"Comp",L!$A:$A,0)-1,SL,,)</f>
        <v>填写</v>
      </c>
      <c r="J6" s="16" t="str">
        <f ca="1">OFFSET(L!$C$1,MATCH("Checker"&amp;ADDRESS(ROW(),COLUMN(),4),L!$A:$A,0)-1,SL,,)</f>
        <v>在“申报”选项卡 D10 单元格中提供范围说明</v>
      </c>
    </row>
    <row r="7" spans="1:10" ht="39">
      <c r="A7" s="136" t="str">
        <f ca="1">Declaration!B15</f>
        <v>联系人姓名 (*):</v>
      </c>
      <c r="B7" s="80" t="str">
        <f>Declaration!D15</f>
        <v>Xie Juan</v>
      </c>
      <c r="C7" s="137" t="str">
        <f t="shared" ca="1" si="0"/>
        <v>填写</v>
      </c>
      <c r="D7" s="86" t="str">
        <f>IF(H7=1,"Click here to enter Contact Name","")</f>
        <v/>
      </c>
      <c r="E7" s="17" t="s">
        <v>15</v>
      </c>
      <c r="F7" s="84">
        <v>1</v>
      </c>
      <c r="G7" s="63">
        <f t="shared" si="1"/>
        <v>0</v>
      </c>
      <c r="H7" s="64">
        <f t="shared" si="2"/>
        <v>0</v>
      </c>
      <c r="I7" s="132" t="str">
        <f ca="1">OFFSET(L!$C$1,MATCH("Checker"&amp;"Comp",L!$A:$A,0)-1,SL,,)</f>
        <v>填写</v>
      </c>
      <c r="J7" s="16" t="str">
        <f ca="1">OFFSET(L!$C$1,MATCH("Checker"&amp;ADDRESS(ROW(),COLUMN(),4),L!$A:$A,0)-1,SL,,)</f>
        <v>在“申报”选项卡 D15 单元格中提供联系人姓名</v>
      </c>
    </row>
    <row r="8" spans="1:10" ht="39">
      <c r="A8" s="136" t="str">
        <f ca="1">Declaration!B16</f>
        <v>联系人电邮地址 (*):</v>
      </c>
      <c r="B8" s="80" t="str">
        <f>Declaration!D16</f>
        <v>qacs@lrc.cn</v>
      </c>
      <c r="C8" s="137" t="str">
        <f t="shared" ca="1" si="0"/>
        <v>填写</v>
      </c>
      <c r="D8" s="86" t="str">
        <f>IF(H8=1,"Click here to enter Email-Contact","")</f>
        <v/>
      </c>
      <c r="E8" s="17" t="s">
        <v>15</v>
      </c>
      <c r="F8" s="84">
        <v>1</v>
      </c>
      <c r="G8" s="63">
        <f>IF(ISNUMBER(SEARCH("@",B8)),0,1)</f>
        <v>0</v>
      </c>
      <c r="H8" s="64">
        <f t="shared" si="2"/>
        <v>0</v>
      </c>
      <c r="I8" s="132" t="str">
        <f ca="1">OFFSET(L!$C$1,MATCH("Checker"&amp;"Comp",L!$A:$A,0)-1,SL,,)</f>
        <v>填写</v>
      </c>
      <c r="J8" s="16" t="str">
        <f ca="1">OFFSET(L!$C$1,MATCH("Checker"&amp;ADDRESS(ROW(),COLUMN(),4),L!$A:$A,0)-1,SL,,)</f>
        <v>在“申报”选项卡 D16 单元格中提供联系人有效的电子邮件地址</v>
      </c>
    </row>
    <row r="9" spans="1:10" ht="39">
      <c r="A9" s="136" t="str">
        <f ca="1">Declaration!B17</f>
        <v>联系人电话 (*):</v>
      </c>
      <c r="B9" s="80" t="str">
        <f>Declaration!D17</f>
        <v xml:space="preserve">86-0833-2150321 </v>
      </c>
      <c r="C9" s="137" t="str">
        <f t="shared" ca="1" si="0"/>
        <v>填写</v>
      </c>
      <c r="D9" s="86" t="str">
        <f>IF(H9=1,"Click here to enter Phone-Contact","")</f>
        <v/>
      </c>
      <c r="E9" s="17" t="s">
        <v>15</v>
      </c>
      <c r="F9" s="84">
        <v>1</v>
      </c>
      <c r="G9" s="63">
        <f t="shared" si="1"/>
        <v>0</v>
      </c>
      <c r="H9" s="64">
        <f t="shared" si="2"/>
        <v>0</v>
      </c>
      <c r="I9" s="132" t="str">
        <f ca="1">OFFSET(L!$C$1,MATCH("Checker"&amp;"Comp",L!$A:$A,0)-1,SL,,)</f>
        <v>填写</v>
      </c>
      <c r="J9" s="16" t="str">
        <f ca="1">OFFSET(L!$C$1,MATCH("Checker"&amp;ADDRESS(ROW(),COLUMN(),4),L!$A:$A,0)-1,SL,,)</f>
        <v>在“申报”选项卡 D17 单元格中提供联系人的电话号码</v>
      </c>
    </row>
    <row r="10" spans="1:10" ht="47.25">
      <c r="A10" s="136" t="str">
        <f ca="1">Declaration!B18</f>
        <v>授权人姓名 (*):</v>
      </c>
      <c r="B10" s="80" t="str">
        <f>Declaration!D18</f>
        <v>Chen Peng</v>
      </c>
      <c r="C10" s="137" t="str">
        <f t="shared" ref="C10:C58" ca="1" si="3">IF(H10=1,J10,I10)</f>
        <v>填写</v>
      </c>
      <c r="D10" s="86" t="str">
        <f>IF(H10=1,"Click here to enter an Authorized Company Representative's name","")</f>
        <v/>
      </c>
      <c r="E10" s="17" t="s">
        <v>15</v>
      </c>
      <c r="F10" s="84">
        <v>1</v>
      </c>
      <c r="G10" s="63">
        <f t="shared" ref="G10:G18" si="4">IF(B10=0,1,0)</f>
        <v>0</v>
      </c>
      <c r="H10" s="64">
        <f t="shared" si="2"/>
        <v>0</v>
      </c>
      <c r="I10" s="132" t="str">
        <f ca="1">OFFSET(L!$C$1,MATCH("Checker"&amp;"Comp",L!$A:$A,0)-1,SL,,)</f>
        <v>填写</v>
      </c>
      <c r="J10" s="16" t="str">
        <f ca="1">OFFSET(L!$C$1,MATCH("Checker"&amp;ADDRESS(ROW(),COLUMN(),4),L!$A:$A,0)-1,SL,,)</f>
        <v>在“申报”选项卡 D18 单元格中提供授权公司代表联系人姓名</v>
      </c>
    </row>
    <row r="11" spans="1:10" ht="39">
      <c r="A11" s="81" t="str">
        <f ca="1">Declaration!B20</f>
        <v>授权人电邮地址 (*):</v>
      </c>
      <c r="B11" s="80" t="str">
        <f>Declaration!D20</f>
        <v>qacs@lrc.cn</v>
      </c>
      <c r="C11" s="80" t="str">
        <f t="shared" ca="1" si="3"/>
        <v>填写</v>
      </c>
      <c r="D11" s="86" t="str">
        <f>IF(H11=1,"Click here to enter Representative's email","")</f>
        <v/>
      </c>
      <c r="E11" s="17" t="s">
        <v>15</v>
      </c>
      <c r="F11" s="84">
        <v>1</v>
      </c>
      <c r="G11" s="63">
        <f>IF(ISNUMBER(SEARCH("@",B11)),0,1)</f>
        <v>0</v>
      </c>
      <c r="H11" s="64">
        <f t="shared" si="2"/>
        <v>0</v>
      </c>
      <c r="I11" s="132" t="str">
        <f ca="1">OFFSET(L!$C$1,MATCH("Checker"&amp;"Comp",L!$A:$A,0)-1,SL,,)</f>
        <v>填写</v>
      </c>
      <c r="J11" s="16" t="str">
        <f ca="1">OFFSET(L!$C$1,MATCH("Checker"&amp;ADDRESS(ROW(),COLUMN(),4),L!$A:$A,0)-1,SL,,)</f>
        <v>在“申报”选项卡 D20 单元格中提供授权公司代表的有效的电子邮件地址</v>
      </c>
    </row>
    <row r="12" spans="1:10" ht="39" hidden="1">
      <c r="A12" s="81" t="str">
        <f ca="1">Declaration!B21</f>
        <v>授权人电话 :</v>
      </c>
      <c r="B12" s="80" t="str">
        <f>Declaration!D21</f>
        <v xml:space="preserve"> 86-0833-2150321 </v>
      </c>
      <c r="C12" s="80" t="str">
        <f ca="1">IF(H12=1,J12,I12)</f>
        <v>填写</v>
      </c>
      <c r="D12" s="86" t="str">
        <f>IF(H12=1,"Click here to enter Representative's phone","")</f>
        <v/>
      </c>
      <c r="E12" s="17" t="s">
        <v>15</v>
      </c>
      <c r="F12" s="84"/>
      <c r="G12" s="63">
        <f>IF(B12=0,1,0)</f>
        <v>0</v>
      </c>
      <c r="H12" s="64">
        <f>F12*G12</f>
        <v>0</v>
      </c>
      <c r="I12" s="132" t="str">
        <f ca="1">OFFSET(L!$C$1,MATCH("Checker"&amp;"Comp",L!$A:$A,0)-1,SL,,)</f>
        <v>填写</v>
      </c>
      <c r="J12" s="16" t="str">
        <f ca="1">OFFSET(L!$C$1,MATCH("Checker"&amp;ADDRESS(ROW(),COLUMN(),4),L!$A:$A,0)-1,SL,,)</f>
        <v>在“申报”选项卡 D21 单元格中提供授权公司代表的电话号码</v>
      </c>
    </row>
    <row r="13" spans="1:10" ht="39">
      <c r="A13" s="81" t="str">
        <f ca="1">Declaration!B22</f>
        <v>授权日期 (*):</v>
      </c>
      <c r="B13" s="82">
        <f>Declaration!D22</f>
        <v>45063</v>
      </c>
      <c r="C13" s="80" t="str">
        <f t="shared" ca="1" si="3"/>
        <v>填写</v>
      </c>
      <c r="D13" s="86" t="str">
        <f>IF(H13=1,"Click here to enter Date of Completion","")</f>
        <v/>
      </c>
      <c r="E13" s="17" t="s">
        <v>15</v>
      </c>
      <c r="F13" s="84">
        <v>1</v>
      </c>
      <c r="G13" s="63">
        <f t="shared" si="4"/>
        <v>0</v>
      </c>
      <c r="H13" s="64">
        <f t="shared" si="2"/>
        <v>0</v>
      </c>
      <c r="I13" s="132" t="str">
        <f ca="1">OFFSET(L!$C$1,MATCH("Checker"&amp;"Comp",L!$A:$A,0)-1,SL,,)</f>
        <v>填写</v>
      </c>
      <c r="J13" s="16" t="str">
        <f ca="1">OFFSET(L!$C$1,MATCH("Checker"&amp;ADDRESS(ROW(),COLUMN(),4),L!$A:$A,0)-1,SL,,)</f>
        <v>在“申报”选项卡 D22 单元格中提供表格填写日期</v>
      </c>
    </row>
    <row r="14" spans="1:10" ht="63.75">
      <c r="A14" s="80" t="str">
        <f ca="1">Declaration!B25</f>
        <v>1) 是否在产品或生产流程中有意添加或使用任何钴或天然云母？ (*)</v>
      </c>
      <c r="B14" s="83"/>
      <c r="C14" s="83"/>
      <c r="D14" s="87"/>
      <c r="E14" s="17" t="s">
        <v>16</v>
      </c>
      <c r="F14" s="84"/>
      <c r="H14" s="16">
        <f t="shared" si="2"/>
        <v>0</v>
      </c>
    </row>
    <row r="15" spans="1:10" ht="31.5">
      <c r="A15" s="81" t="str">
        <f ca="1">Declaration!B26</f>
        <v>钴</v>
      </c>
      <c r="B15" s="80" t="str">
        <f>Declaration!D26</f>
        <v>No</v>
      </c>
      <c r="C15" s="80" t="str">
        <f t="shared" ca="1" si="3"/>
        <v>填写</v>
      </c>
      <c r="D15" s="86" t="str">
        <f>IF(H15=1,"Click here to answer question 1 for Cobalt","")</f>
        <v/>
      </c>
      <c r="E15" s="17" t="s">
        <v>19</v>
      </c>
      <c r="F15" s="84">
        <v>1</v>
      </c>
      <c r="G15" s="63">
        <f t="shared" si="4"/>
        <v>0</v>
      </c>
      <c r="H15" s="64">
        <f t="shared" si="2"/>
        <v>0</v>
      </c>
      <c r="I15" s="132" t="str">
        <f ca="1">OFFSET(L!$C$1,MATCH("Checker"&amp;"Comp",L!$A:$A,0)-1,SL,,)</f>
        <v>填写</v>
      </c>
      <c r="J15" s="133" t="str">
        <f ca="1">OFFSET(L!$C$1,MATCH("Checker"&amp;ADDRESS(ROW(),COLUMN(),4),L!$A:$A,0)-1,SL,,)</f>
        <v>在“申报”选项卡 D26 单元格中申报是否有意将钴增加到贵公司的产品中</v>
      </c>
    </row>
    <row r="16" spans="1:10" ht="39">
      <c r="A16" s="81" t="str">
        <f ca="1">Declaration!B27</f>
        <v>云母</v>
      </c>
      <c r="B16" s="80" t="str">
        <f>Declaration!D27</f>
        <v>No</v>
      </c>
      <c r="C16" s="80" t="str">
        <f t="shared" ca="1" si="3"/>
        <v>填写</v>
      </c>
      <c r="D16" s="86" t="str">
        <f>IF(H16=1,"Click here to answer question 1 for Mica","")</f>
        <v/>
      </c>
      <c r="E16" s="17" t="s">
        <v>15</v>
      </c>
      <c r="F16" s="84">
        <v>1</v>
      </c>
      <c r="G16" s="63">
        <f t="shared" si="4"/>
        <v>0</v>
      </c>
      <c r="H16" s="64">
        <f t="shared" si="2"/>
        <v>0</v>
      </c>
      <c r="I16" s="132" t="str">
        <f ca="1">OFFSET(L!$C$1,MATCH("Checker"&amp;"Comp",L!$A:$A,0)-1,SL,,)</f>
        <v>填写</v>
      </c>
      <c r="J16" s="133" t="str">
        <f ca="1">OFFSET(L!$C$1,MATCH("Checker"&amp;ADDRESS(ROW(),COLUMN(),4),L!$A:$A,0)-1,SL,,)</f>
        <v>在“申报”选项卡 D27 单元格中申报天然云母是否有意增加到贵公司的产品中</v>
      </c>
    </row>
    <row r="17" spans="1:10" ht="39" hidden="1">
      <c r="A17" s="81" t="str">
        <f ca="1">Declaration!B28</f>
        <v/>
      </c>
      <c r="B17" s="80" t="str">
        <f>Declaration!D28</f>
        <v>No</v>
      </c>
      <c r="C17" s="80" t="str">
        <f t="shared" ca="1" si="3"/>
        <v>填写</v>
      </c>
      <c r="D17" s="86" t="str">
        <f>IF(H17=1,"Click here to answer question 1 for Gold","")</f>
        <v/>
      </c>
      <c r="E17" s="17" t="s">
        <v>15</v>
      </c>
      <c r="F17" s="84">
        <v>1</v>
      </c>
      <c r="G17" s="63">
        <f t="shared" si="4"/>
        <v>0</v>
      </c>
      <c r="H17" s="64">
        <f t="shared" si="2"/>
        <v>0</v>
      </c>
      <c r="I17" s="132" t="str">
        <f ca="1">OFFSET(L!$C$1,MATCH("Checker"&amp;"Comp",L!$A:$A,0)-1,SL,,)</f>
        <v>填写</v>
      </c>
      <c r="J17" s="133">
        <f ca="1">OFFSET(L!$C$1,MATCH("Checker"&amp;ADDRESS(ROW(),COLUMN(),4),L!$A:$A,0)-1,SL,,)</f>
        <v>0</v>
      </c>
    </row>
    <row r="18" spans="1:10" ht="39" hidden="1">
      <c r="A18" s="81" t="str">
        <f ca="1">Declaration!B29</f>
        <v/>
      </c>
      <c r="B18" s="80" t="str">
        <f>Declaration!D29</f>
        <v>No</v>
      </c>
      <c r="C18" s="80" t="str">
        <f t="shared" ca="1" si="3"/>
        <v>填写</v>
      </c>
      <c r="D18" s="86" t="str">
        <f>IF(H18=1,"Click here to answer question 1 for Tungsten","")</f>
        <v/>
      </c>
      <c r="E18" s="17" t="s">
        <v>15</v>
      </c>
      <c r="F18" s="84">
        <v>1</v>
      </c>
      <c r="G18" s="63">
        <f t="shared" si="4"/>
        <v>0</v>
      </c>
      <c r="H18" s="64">
        <f t="shared" si="2"/>
        <v>0</v>
      </c>
      <c r="I18" s="132" t="str">
        <f ca="1">OFFSET(L!$C$1,MATCH("Checker"&amp;"Comp",L!$A:$A,0)-1,SL,,)</f>
        <v>填写</v>
      </c>
      <c r="J18" s="133">
        <f ca="1">OFFSET(L!$C$1,MATCH("Checker"&amp;ADDRESS(ROW(),COLUMN(),4),L!$A:$A,0)-1,SL,,)</f>
        <v>0</v>
      </c>
    </row>
    <row r="19" spans="1:10" ht="38.25">
      <c r="A19" s="80" t="str">
        <f ca="1">Declaration!B31</f>
        <v>2) 产品中是否还存有任何钴或天然云母？ (*)</v>
      </c>
      <c r="B19" s="83"/>
      <c r="C19" s="83"/>
      <c r="D19" s="87"/>
      <c r="E19" s="17" t="s">
        <v>15</v>
      </c>
      <c r="F19" s="84"/>
      <c r="J19" s="133"/>
    </row>
    <row r="20" spans="1:10" ht="63.6" customHeight="1">
      <c r="A20" s="81" t="str">
        <f ca="1">Declaration!B32</f>
        <v>钴</v>
      </c>
      <c r="B20" s="80">
        <f>Declaration!D32</f>
        <v>0</v>
      </c>
      <c r="C20" s="137" t="str">
        <f t="shared" ref="C20:C21" ca="1" si="5">IF(H20=1,J20,I20)</f>
        <v>填写</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填写</v>
      </c>
      <c r="J20" s="16" t="str">
        <f ca="1">OFFSET(L!$C$1,MATCH("Checker"&amp;ADDRESS(ROW(),COLUMN(),4),L!$A:$A,0)-1,SL,,)</f>
        <v>在“申报”选项卡 D32 单元格中申报钴是否必须用于贵公司产品的生产中并且包含在申报的成品内</v>
      </c>
    </row>
    <row r="21" spans="1:10" ht="50.1" customHeight="1">
      <c r="A21" s="81" t="str">
        <f ca="1">Declaration!B33</f>
        <v>云母</v>
      </c>
      <c r="B21" s="80">
        <f>Declaration!D33</f>
        <v>0</v>
      </c>
      <c r="C21" s="137" t="str">
        <f t="shared" ca="1" si="5"/>
        <v>填写</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填写</v>
      </c>
      <c r="J21" s="16" t="str">
        <f ca="1">OFFSET(L!$C$1,MATCH("Checker"&amp;ADDRESS(ROW(),COLUMN(),4),L!$A:$A,0)-1,SL,,)</f>
        <v>在“申报”选项卡 D33 单元格中申报云母是否必须用于贵公司产品的生产中并且包含在申报的成品内</v>
      </c>
    </row>
    <row r="22" spans="1:10" ht="51">
      <c r="A22" s="80" t="str">
        <f ca="1">Declaration!B37</f>
        <v xml:space="preserve">3) 贵公司供应链中是否有冶炼厂或加工厂从受冲突影响和高风险地区采购钴或天然云母？ （《经合组织尽职调查指南》，参见定义选项卡） </v>
      </c>
      <c r="B22" s="83"/>
      <c r="C22" s="83"/>
      <c r="D22" s="87"/>
      <c r="E22" s="17" t="s">
        <v>15</v>
      </c>
      <c r="F22" s="84"/>
      <c r="J22" s="133"/>
    </row>
    <row r="23" spans="1:10" ht="49.5" customHeight="1">
      <c r="A23" s="81" t="str">
        <f ca="1">Declaration!B38</f>
        <v>钴</v>
      </c>
      <c r="B23" s="80">
        <f>Declaration!D38</f>
        <v>0</v>
      </c>
      <c r="C23" s="137" t="str">
        <f t="shared" ca="1" si="3"/>
        <v>填写</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填写</v>
      </c>
      <c r="J23" s="16" t="str">
        <f ca="1">OFFSET(L!$C$1,MATCH("Checker"&amp;ADDRESS(ROW(),COLUMN(),4),L!$A:$A,0)-1,SL,,)</f>
        <v>在“申报”选项卡 D38 单元格中申报此调查回答中所申报产品范围内使用的钴的原产地是否为受冲突影响和高风险地区</v>
      </c>
    </row>
    <row r="24" spans="1:10" ht="48.6" customHeight="1">
      <c r="A24" s="81" t="str">
        <f ca="1">Declaration!B39</f>
        <v>云母</v>
      </c>
      <c r="B24" s="80">
        <f>Declaration!D39</f>
        <v>0</v>
      </c>
      <c r="C24" s="137" t="str">
        <f t="shared" ca="1" si="3"/>
        <v>填写</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填写</v>
      </c>
      <c r="J24" s="16" t="str">
        <f ca="1">OFFSET(L!$C$1,MATCH("Checker"&amp;ADDRESS(ROW(),COLUMN(),4),L!$A:$A,0)-1,SL,,)</f>
        <v>在“申报”选项卡 D39 单元格中申报此调查回答中所申报产品范围内使用的云母的原产地是否为受冲突影响和高风险地区</v>
      </c>
    </row>
    <row r="25" spans="1:10" ht="39" hidden="1">
      <c r="A25" s="81">
        <f ca="1">Declaration!B40</f>
        <v>0</v>
      </c>
      <c r="B25" s="80">
        <f>Declaration!D40</f>
        <v>0</v>
      </c>
      <c r="C25" s="137" t="str">
        <f t="shared" ca="1" si="3"/>
        <v>填写</v>
      </c>
      <c r="D25" s="88" t="str">
        <f>IF(H25=1,"Click here to answer question 3 for Gold","")</f>
        <v/>
      </c>
      <c r="E25" s="17" t="s">
        <v>15</v>
      </c>
      <c r="F25" s="85">
        <f>IF(B$17="No",0,1)</f>
        <v>0</v>
      </c>
      <c r="G25" s="63">
        <f t="shared" si="8"/>
        <v>1</v>
      </c>
      <c r="H25" s="64">
        <f t="shared" si="9"/>
        <v>0</v>
      </c>
      <c r="I25" s="132" t="str">
        <f ca="1">OFFSET(L!$C$1,MATCH("Checker"&amp;"Comp",L!$A:$A,0)-1,SL,,)</f>
        <v>填写</v>
      </c>
      <c r="J25" s="16" t="e">
        <f ca="1">OFFSET(L!$C$1,MATCH("Checker"&amp;ADDRESS(ROW(),COLUMN(),4),L!$A:$A,0)-1,SL,,)</f>
        <v>#N/A</v>
      </c>
    </row>
    <row r="26" spans="1:10" ht="39" hidden="1">
      <c r="A26" s="81">
        <f ca="1">Declaration!B41</f>
        <v>0</v>
      </c>
      <c r="B26" s="80">
        <f>Declaration!D41</f>
        <v>0</v>
      </c>
      <c r="C26" s="137" t="str">
        <f t="shared" ca="1" si="3"/>
        <v>填写</v>
      </c>
      <c r="D26" s="88" t="str">
        <f>IF(H26=1,"Click here to answer question 3 for Tungsten","")</f>
        <v/>
      </c>
      <c r="E26" s="17" t="s">
        <v>15</v>
      </c>
      <c r="F26" s="85">
        <f>IF(B$18="No",0,1)</f>
        <v>0</v>
      </c>
      <c r="G26" s="63">
        <f t="shared" si="8"/>
        <v>1</v>
      </c>
      <c r="H26" s="64">
        <f t="shared" si="9"/>
        <v>0</v>
      </c>
      <c r="I26" s="132" t="str">
        <f ca="1">OFFSET(L!$C$1,MATCH("Checker"&amp;"Comp",L!$A:$A,0)-1,SL,,)</f>
        <v>填写</v>
      </c>
      <c r="J26" s="16" t="e">
        <f ca="1">OFFSET(L!$C$1,MATCH("Checker"&amp;ADDRESS(ROW(),COLUMN(),4),L!$A:$A,0)-1,SL,,)</f>
        <v>#N/A</v>
      </c>
    </row>
    <row r="27" spans="1:10" ht="38.25">
      <c r="A27" s="80" t="str">
        <f ca="1">Declaration!B43</f>
        <v xml:space="preserve">4) 是否 100% 的钴来自回收料或
报废料资源？ </v>
      </c>
      <c r="B27" s="83"/>
      <c r="C27" s="83"/>
      <c r="D27" s="87"/>
      <c r="E27" s="17" t="s">
        <v>15</v>
      </c>
      <c r="F27" s="84"/>
      <c r="J27" s="133"/>
    </row>
    <row r="28" spans="1:10" ht="59.45" customHeight="1">
      <c r="A28" s="81" t="str">
        <f ca="1">Declaration!B44</f>
        <v>钴</v>
      </c>
      <c r="B28" s="80">
        <f>Declaration!D44</f>
        <v>0</v>
      </c>
      <c r="C28" s="137" t="str">
        <f ca="1">IF(H28=1,J28,I28)</f>
        <v>填写</v>
      </c>
      <c r="D28" s="195" t="str">
        <f>IF(H28=1,"Click here to answer question 4 for Cobalt","")</f>
        <v/>
      </c>
      <c r="E28" s="17" t="s">
        <v>15</v>
      </c>
      <c r="F28" s="85">
        <f>F23</f>
        <v>0</v>
      </c>
      <c r="G28" s="63">
        <f>IF(B28=0,1,0)</f>
        <v>1</v>
      </c>
      <c r="H28" s="64">
        <f>F28*G28</f>
        <v>0</v>
      </c>
      <c r="I28" s="132" t="str">
        <f ca="1">OFFSET(L!$C$1,MATCH("Checker"&amp;"Comp",L!$A:$A,0)-1,SL,,)</f>
        <v>填写</v>
      </c>
      <c r="J28" s="133" t="str">
        <f ca="1">OFFSET(L!$C$1,MATCH("Checker"&amp;ADDRESS(ROW(),COLUMN(),4),L!$A:$A,0)-1,SL,,)</f>
        <v>在“申报”选项卡 D44 单元格中申报在此调查回答中所申报产品范围内使用的钴是否完全来自回收料或报废料</v>
      </c>
    </row>
    <row r="29" spans="1:10" ht="48.6" hidden="1" customHeight="1">
      <c r="A29" s="81">
        <f>Declaration!B45</f>
        <v>0</v>
      </c>
      <c r="B29" s="80">
        <f>Declaration!D45</f>
        <v>0</v>
      </c>
      <c r="C29" s="137" t="str">
        <f ca="1">IF(H29=1,J29,I29)</f>
        <v>填写</v>
      </c>
      <c r="D29" s="88" t="str">
        <f>IF(H29=1,"Click here to answer question 4 for Mica","")</f>
        <v/>
      </c>
      <c r="E29" s="17" t="s">
        <v>15</v>
      </c>
      <c r="F29" s="85"/>
      <c r="G29" s="63">
        <f>IF(B29=0,1,0)</f>
        <v>1</v>
      </c>
      <c r="H29" s="64">
        <f>F29*G29</f>
        <v>0</v>
      </c>
      <c r="I29" s="132" t="str">
        <f ca="1">OFFSET(L!$C$1,MATCH("Checker"&amp;"Comp",L!$A:$A,0)-1,SL,,)</f>
        <v>填写</v>
      </c>
      <c r="J29" s="133" t="str">
        <f ca="1">OFFSET(L!$C$1,MATCH("Checker"&amp;ADDRESS(ROW(),COLUMN(),4),L!$A:$A,0)-1,SL,,)</f>
        <v>在“申报”选项卡 D45 单元格中申报在此调查回答内申报的产品范围内使用的云母是否完全来自回收料或报废料</v>
      </c>
    </row>
    <row r="30" spans="1:10" ht="39" hidden="1">
      <c r="A30" s="81">
        <f ca="1">Declaration!B46</f>
        <v>0</v>
      </c>
      <c r="B30" s="80">
        <f>Declaration!D46</f>
        <v>0</v>
      </c>
      <c r="C30" s="137" t="str">
        <f ca="1">IF(H30=1,J30,I30)</f>
        <v>填写</v>
      </c>
      <c r="D30" s="88" t="str">
        <f>IF(H30=1,"Click here to answer question 4 for Gold","")</f>
        <v/>
      </c>
      <c r="E30" s="17" t="s">
        <v>15</v>
      </c>
      <c r="F30" s="85">
        <f>F25</f>
        <v>0</v>
      </c>
      <c r="G30" s="63">
        <f>IF(B30=0,1,0)</f>
        <v>1</v>
      </c>
      <c r="H30" s="64">
        <f>F30*G30</f>
        <v>0</v>
      </c>
      <c r="I30" s="132" t="str">
        <f ca="1">OFFSET(L!$C$1,MATCH("Checker"&amp;"Comp",L!$A:$A,0)-1,SL,,)</f>
        <v>填写</v>
      </c>
      <c r="J30" s="133" t="e">
        <f ca="1">OFFSET(L!$C$1,MATCH("Checker"&amp;ADDRESS(ROW(),COLUMN(),4),L!$A:$A,0)-1,SL,,)</f>
        <v>#N/A</v>
      </c>
    </row>
    <row r="31" spans="1:10" ht="39" hidden="1">
      <c r="A31" s="81">
        <f ca="1">Declaration!B47</f>
        <v>0</v>
      </c>
      <c r="B31" s="80">
        <f>Declaration!D47</f>
        <v>0</v>
      </c>
      <c r="C31" s="137" t="str">
        <f ca="1">IF(H31=1,J31,I31)</f>
        <v>填写</v>
      </c>
      <c r="D31" s="88" t="str">
        <f>IF(H31=1,"Click here to answer question 4 for Tungsten","")</f>
        <v/>
      </c>
      <c r="E31" s="17" t="s">
        <v>15</v>
      </c>
      <c r="F31" s="85">
        <f>F26</f>
        <v>0</v>
      </c>
      <c r="G31" s="63">
        <f>IF(B31=0,1,0)</f>
        <v>1</v>
      </c>
      <c r="H31" s="64">
        <f>F31*G31</f>
        <v>0</v>
      </c>
      <c r="I31" s="132" t="str">
        <f ca="1">OFFSET(L!$C$1,MATCH("Checker"&amp;"Comp",L!$A:$A,0)-1,SL,,)</f>
        <v>填写</v>
      </c>
      <c r="J31" s="133" t="e">
        <f ca="1">OFFSET(L!$C$1,MATCH("Checker"&amp;ADDRESS(ROW(),COLUMN(),4),L!$A:$A,0)-1,SL,,)</f>
        <v>#N/A</v>
      </c>
    </row>
    <row r="32" spans="1:10" ht="38.25">
      <c r="A32" s="80" t="str">
        <f ca="1">Declaration!B49</f>
        <v>5) 百分之多少的相关供应商已对贵公司
的供应链调查提供答复？</v>
      </c>
      <c r="B32" s="83"/>
      <c r="C32" s="83"/>
      <c r="D32" s="87"/>
      <c r="E32" s="17" t="s">
        <v>15</v>
      </c>
      <c r="F32" s="84"/>
    </row>
    <row r="33" spans="1:10" ht="26.25">
      <c r="A33" s="81" t="str">
        <f ca="1">Declaration!B50</f>
        <v>钴</v>
      </c>
      <c r="B33" s="80">
        <f>Declaration!D50</f>
        <v>0</v>
      </c>
      <c r="C33" s="137" t="str">
        <f t="shared" ca="1" si="3"/>
        <v>填写</v>
      </c>
      <c r="D33" s="232" t="str">
        <f>IF(H33=1,"Click here to answer question 5 for Cobalt","")</f>
        <v/>
      </c>
      <c r="E33" s="17" t="s">
        <v>19</v>
      </c>
      <c r="F33" s="85">
        <f>F23</f>
        <v>0</v>
      </c>
      <c r="G33" s="63">
        <f t="shared" si="8"/>
        <v>1</v>
      </c>
      <c r="H33" s="64">
        <f t="shared" si="9"/>
        <v>0</v>
      </c>
      <c r="I33" s="132" t="str">
        <f ca="1">OFFSET(L!$C$1,MATCH("Checker"&amp;"Comp",L!$A:$A,0)-1,SL,,)</f>
        <v>填写</v>
      </c>
      <c r="J33" s="16" t="str">
        <f ca="1">OFFSET(L!$C$1,MATCH("Checker"&amp;ADDRESS(ROW(),COLUMN(),4),L!$A:$A,0)-1,SL,,)</f>
        <v>在“申报”选项卡 D50 单元格中提供供应商的冶炼厂信息填写百分比</v>
      </c>
    </row>
    <row r="34" spans="1:10" ht="26.25">
      <c r="A34" s="81" t="str">
        <f ca="1">Declaration!B51</f>
        <v>云母</v>
      </c>
      <c r="B34" s="80">
        <f>Declaration!D51</f>
        <v>0</v>
      </c>
      <c r="C34" s="137" t="str">
        <f t="shared" ca="1" si="3"/>
        <v>填写</v>
      </c>
      <c r="D34" s="86" t="str">
        <f>IF(H34=1,"Click here to answer question 5 for Mica","")</f>
        <v/>
      </c>
      <c r="E34" s="17" t="s">
        <v>19</v>
      </c>
      <c r="F34" s="85">
        <f>F24</f>
        <v>0</v>
      </c>
      <c r="G34" s="63">
        <f t="shared" si="8"/>
        <v>1</v>
      </c>
      <c r="H34" s="64">
        <f t="shared" si="9"/>
        <v>0</v>
      </c>
      <c r="I34" s="132" t="str">
        <f ca="1">OFFSET(L!$C$1,MATCH("Checker"&amp;"Comp",L!$A:$A,0)-1,SL,,)</f>
        <v>填写</v>
      </c>
      <c r="J34" s="16" t="str">
        <f ca="1">OFFSET(L!$C$1,MATCH("Checker"&amp;ADDRESS(ROW(),COLUMN(),4),L!$A:$A,0)-1,SL,,)</f>
        <v>在“申报”选项卡 D51 单元格中提供供应商的冶炼厂信息填写百分比</v>
      </c>
    </row>
    <row r="35" spans="1:10" ht="26.25" hidden="1">
      <c r="A35" s="81">
        <f ca="1">Declaration!B52</f>
        <v>0</v>
      </c>
      <c r="B35" s="80">
        <f>Declaration!D52</f>
        <v>0</v>
      </c>
      <c r="C35" s="137" t="str">
        <f t="shared" ca="1" si="3"/>
        <v>填写</v>
      </c>
      <c r="D35" s="86" t="str">
        <f>IF(H35=1,"Click here to answer question 5 for Gold","")</f>
        <v/>
      </c>
      <c r="E35" s="17" t="s">
        <v>19</v>
      </c>
      <c r="F35" s="85">
        <f>F25</f>
        <v>0</v>
      </c>
      <c r="G35" s="63">
        <f t="shared" si="8"/>
        <v>1</v>
      </c>
      <c r="H35" s="64">
        <f t="shared" si="9"/>
        <v>0</v>
      </c>
      <c r="I35" s="132" t="str">
        <f ca="1">OFFSET(L!$C$1,MATCH("Checker"&amp;"Comp",L!$A:$A,0)-1,SL,,)</f>
        <v>填写</v>
      </c>
      <c r="J35" s="16" t="e">
        <f ca="1">OFFSET(L!$C$1,MATCH("Checker"&amp;ADDRESS(ROW(),COLUMN(),4),L!$A:$A,0)-1,SL,,)</f>
        <v>#N/A</v>
      </c>
    </row>
    <row r="36" spans="1:10" ht="26.25" hidden="1">
      <c r="A36" s="81">
        <f ca="1">Declaration!B53</f>
        <v>0</v>
      </c>
      <c r="B36" s="80">
        <f>Declaration!D53</f>
        <v>0</v>
      </c>
      <c r="C36" s="137" t="str">
        <f t="shared" ca="1" si="3"/>
        <v>填写</v>
      </c>
      <c r="D36" s="86" t="str">
        <f>IF(H36=1,"Click here to answer question 5 for Tungsten","")</f>
        <v/>
      </c>
      <c r="E36" s="17" t="s">
        <v>19</v>
      </c>
      <c r="F36" s="85">
        <f>F26</f>
        <v>0</v>
      </c>
      <c r="G36" s="63">
        <f t="shared" si="8"/>
        <v>1</v>
      </c>
      <c r="H36" s="64">
        <f t="shared" si="9"/>
        <v>0</v>
      </c>
      <c r="I36" s="132" t="str">
        <f ca="1">OFFSET(L!$C$1,MATCH("Checker"&amp;"Comp",L!$A:$A,0)-1,SL,,)</f>
        <v>填写</v>
      </c>
      <c r="J36" s="16" t="e">
        <f ca="1">OFFSET(L!$C$1,MATCH("Checker"&amp;ADDRESS(ROW(),COLUMN(),4),L!$A:$A,0)-1,SL,,)</f>
        <v>#N/A</v>
      </c>
    </row>
    <row r="37" spans="1:10" ht="51">
      <c r="A37" s="80" t="str">
        <f ca="1">Declaration!B55</f>
        <v>6) 您是否识别出为贵公司的供应链供应钴或天然云母的所有冶炼厂或加工厂？</v>
      </c>
      <c r="B37" s="83"/>
      <c r="C37" s="83"/>
      <c r="D37" s="87"/>
      <c r="E37" s="17" t="s">
        <v>13</v>
      </c>
      <c r="F37" s="84"/>
    </row>
    <row r="38" spans="1:10" ht="51.75">
      <c r="A38" s="81" t="str">
        <f ca="1">Declaration!B56</f>
        <v>钴</v>
      </c>
      <c r="B38" s="80">
        <f>Declaration!D56</f>
        <v>0</v>
      </c>
      <c r="C38" s="137" t="str">
        <f t="shared" ca="1" si="3"/>
        <v>填写</v>
      </c>
      <c r="D38" s="232" t="str">
        <f>IF(H38=1,"Click here to answer question 6 for Cobalt","")</f>
        <v/>
      </c>
      <c r="E38" s="17" t="s">
        <v>13</v>
      </c>
      <c r="F38" s="85">
        <f>F23</f>
        <v>0</v>
      </c>
      <c r="G38" s="63">
        <f t="shared" si="8"/>
        <v>1</v>
      </c>
      <c r="H38" s="64">
        <f t="shared" si="9"/>
        <v>0</v>
      </c>
      <c r="I38" s="132" t="str">
        <f ca="1">OFFSET(L!$C$1,MATCH("Checker"&amp;"Comp",L!$A:$A,0)-1,SL,,)</f>
        <v>填写</v>
      </c>
      <c r="J38" s="16" t="str">
        <f ca="1">OFFSET(L!$C$1,MATCH("Checker"&amp;ADDRESS(ROW(),COLUMN(),4),L!$A:$A,0)-1,SL,,)</f>
        <v>在“申报”选项卡 D56 单元格中申报是否在此调查回答内的申报产品范围下面提供了所有冶炼厂名称</v>
      </c>
    </row>
    <row r="39" spans="1:10" ht="51.75">
      <c r="A39" s="81" t="str">
        <f ca="1">Declaration!B57</f>
        <v>云母</v>
      </c>
      <c r="B39" s="80">
        <f>Declaration!D57</f>
        <v>0</v>
      </c>
      <c r="C39" s="137" t="str">
        <f t="shared" ca="1" si="3"/>
        <v>填写</v>
      </c>
      <c r="D39" s="88" t="str">
        <f>IF(H39=1,"Click here to answer question 6 for Mica","")</f>
        <v/>
      </c>
      <c r="E39" s="17" t="s">
        <v>13</v>
      </c>
      <c r="F39" s="85">
        <f>F24</f>
        <v>0</v>
      </c>
      <c r="G39" s="63">
        <f t="shared" si="8"/>
        <v>1</v>
      </c>
      <c r="H39" s="64">
        <f t="shared" si="9"/>
        <v>0</v>
      </c>
      <c r="I39" s="132" t="str">
        <f ca="1">OFFSET(L!$C$1,MATCH("Checker"&amp;"Comp",L!$A:$A,0)-1,SL,,)</f>
        <v>填写</v>
      </c>
      <c r="J39" s="16" t="str">
        <f ca="1">OFFSET(L!$C$1,MATCH("Checker"&amp;ADDRESS(ROW(),COLUMN(),4),L!$A:$A,0)-1,SL,,)</f>
        <v>在“申报”选项卡 D57 单元格中申报是否在此调查回答内的申报产品范围下面提供了所有冶炼厂名称</v>
      </c>
    </row>
    <row r="40" spans="1:10" ht="51.75" hidden="1">
      <c r="A40" s="81">
        <f ca="1">Declaration!B58</f>
        <v>0</v>
      </c>
      <c r="B40" s="80">
        <f>Declaration!D58</f>
        <v>0</v>
      </c>
      <c r="C40" s="137" t="str">
        <f t="shared" ca="1" si="3"/>
        <v>填写</v>
      </c>
      <c r="D40" s="88" t="str">
        <f>IF(H40=1,"Click here to answer question 6 for Gold","")</f>
        <v/>
      </c>
      <c r="E40" s="17" t="s">
        <v>13</v>
      </c>
      <c r="F40" s="85">
        <f>F25</f>
        <v>0</v>
      </c>
      <c r="G40" s="63">
        <f t="shared" si="8"/>
        <v>1</v>
      </c>
      <c r="H40" s="64">
        <f t="shared" si="9"/>
        <v>0</v>
      </c>
      <c r="I40" s="132" t="str">
        <f ca="1">OFFSET(L!$C$1,MATCH("Checker"&amp;"Comp",L!$A:$A,0)-1,SL,,)</f>
        <v>填写</v>
      </c>
      <c r="J40" s="16" t="e">
        <f ca="1">OFFSET(L!$C$1,MATCH("Checker"&amp;ADDRESS(ROW(),COLUMN(),4),L!$A:$A,0)-1,SL,,)</f>
        <v>#N/A</v>
      </c>
    </row>
    <row r="41" spans="1:10" ht="51.75" hidden="1">
      <c r="A41" s="81">
        <f ca="1">Declaration!B59</f>
        <v>0</v>
      </c>
      <c r="B41" s="80">
        <f>Declaration!D59</f>
        <v>0</v>
      </c>
      <c r="C41" s="137" t="str">
        <f t="shared" ca="1" si="3"/>
        <v>填写</v>
      </c>
      <c r="D41" s="88" t="str">
        <f>IF(H41=1,"Click here to answer question 6 for Tungsten","")</f>
        <v/>
      </c>
      <c r="E41" s="17" t="s">
        <v>13</v>
      </c>
      <c r="F41" s="85">
        <f>F26</f>
        <v>0</v>
      </c>
      <c r="G41" s="63">
        <f t="shared" si="8"/>
        <v>1</v>
      </c>
      <c r="H41" s="64">
        <f t="shared" si="9"/>
        <v>0</v>
      </c>
      <c r="I41" s="132" t="str">
        <f ca="1">OFFSET(L!$C$1,MATCH("Checker"&amp;"Comp",L!$A:$A,0)-1,SL,,)</f>
        <v>填写</v>
      </c>
      <c r="J41" s="16" t="e">
        <f ca="1">OFFSET(L!$C$1,MATCH("Checker"&amp;ADDRESS(ROW(),COLUMN(),4),L!$A:$A,0)-1,SL,,)</f>
        <v>#N/A</v>
      </c>
    </row>
    <row r="42" spans="1:10" ht="63.75">
      <c r="A42" s="80" t="str">
        <f ca="1">Declaration!B61</f>
        <v>7) 贵公司收到的所有适用冶炼厂或加工厂信息是否已在此申报中报告？</v>
      </c>
      <c r="B42" s="83"/>
      <c r="C42" s="83"/>
      <c r="D42" s="87"/>
      <c r="E42" s="17" t="s">
        <v>16</v>
      </c>
      <c r="F42" s="84"/>
    </row>
    <row r="43" spans="1:10" ht="39">
      <c r="A43" s="81" t="str">
        <f ca="1">Declaration!B62</f>
        <v>钴</v>
      </c>
      <c r="B43" s="80">
        <f>Declaration!D62</f>
        <v>0</v>
      </c>
      <c r="C43" s="137" t="str">
        <f t="shared" ca="1" si="3"/>
        <v>填写</v>
      </c>
      <c r="D43" s="232" t="str">
        <f>IF(H43=1,"Click here to answer question 7 for Cobalt","")</f>
        <v/>
      </c>
      <c r="E43" s="17" t="s">
        <v>15</v>
      </c>
      <c r="F43" s="85">
        <f>F23</f>
        <v>0</v>
      </c>
      <c r="G43" s="63">
        <f t="shared" si="8"/>
        <v>1</v>
      </c>
      <c r="H43" s="64">
        <f t="shared" si="9"/>
        <v>0</v>
      </c>
      <c r="I43" s="132" t="str">
        <f ca="1">OFFSET(L!$C$1,MATCH("Checker"&amp;"Comp",L!$A:$A,0)-1,SL,,)</f>
        <v>填写</v>
      </c>
      <c r="J43" s="16" t="str">
        <f ca="1">OFFSET(L!$C$1,MATCH("Checker"&amp;ADDRESS(ROW(),COLUMN(),4),L!$A:$A,0)-1,SL,,)</f>
        <v>在“申报”选项卡 D62 单元格中申报是否已提供所有适用钴冶炼厂信息</v>
      </c>
    </row>
    <row r="44" spans="1:10" ht="39">
      <c r="A44" s="81" t="str">
        <f ca="1">Declaration!B63</f>
        <v>云母</v>
      </c>
      <c r="B44" s="80">
        <f>Declaration!D63</f>
        <v>0</v>
      </c>
      <c r="C44" s="137" t="str">
        <f t="shared" ca="1" si="3"/>
        <v>填写</v>
      </c>
      <c r="D44" s="89" t="str">
        <f>IF(H44=1,"Click here to answer question 7 for Mica","")</f>
        <v/>
      </c>
      <c r="E44" s="17" t="s">
        <v>15</v>
      </c>
      <c r="F44" s="85">
        <f>F24</f>
        <v>0</v>
      </c>
      <c r="G44" s="63">
        <f t="shared" si="8"/>
        <v>1</v>
      </c>
      <c r="H44" s="64">
        <f t="shared" si="9"/>
        <v>0</v>
      </c>
      <c r="I44" s="132" t="str">
        <f ca="1">OFFSET(L!$C$1,MATCH("Checker"&amp;"Comp",L!$A:$A,0)-1,SL,,)</f>
        <v>填写</v>
      </c>
      <c r="J44" s="16" t="str">
        <f ca="1">OFFSET(L!$C$1,MATCH("Checker"&amp;ADDRESS(ROW(),COLUMN(),4),L!$A:$A,0)-1,SL,,)</f>
        <v>在“申报”选项卡 D63 单元格中申报是否已提供所有适用云母冶炼厂信息</v>
      </c>
    </row>
    <row r="45" spans="1:10" ht="39" hidden="1" customHeight="1">
      <c r="A45" s="81">
        <f ca="1">Declaration!B64</f>
        <v>0</v>
      </c>
      <c r="B45" s="80">
        <f>Declaration!D64</f>
        <v>0</v>
      </c>
      <c r="C45" s="137" t="str">
        <f t="shared" ca="1" si="3"/>
        <v>填写</v>
      </c>
      <c r="D45" s="89" t="str">
        <f>IF(H45=1,"Click here to answer question 7 for Gold","")</f>
        <v/>
      </c>
      <c r="E45" s="17" t="s">
        <v>15</v>
      </c>
      <c r="F45" s="85">
        <f>F25</f>
        <v>0</v>
      </c>
      <c r="G45" s="63">
        <f t="shared" si="8"/>
        <v>1</v>
      </c>
      <c r="H45" s="64">
        <f t="shared" si="9"/>
        <v>0</v>
      </c>
      <c r="I45" s="132" t="str">
        <f ca="1">OFFSET(L!$C$1,MATCH("Checker"&amp;"Comp",L!$A:$A,0)-1,SL,,)</f>
        <v>填写</v>
      </c>
      <c r="J45" s="16" t="s">
        <v>57</v>
      </c>
    </row>
    <row r="46" spans="1:10" ht="39" hidden="1" customHeight="1">
      <c r="A46" s="81">
        <f ca="1">Declaration!B65</f>
        <v>0</v>
      </c>
      <c r="B46" s="80">
        <f>Declaration!D65</f>
        <v>0</v>
      </c>
      <c r="C46" s="137" t="str">
        <f t="shared" ca="1" si="3"/>
        <v>填写</v>
      </c>
      <c r="D46" s="89" t="str">
        <f>IF(H46=1,"Click here to answer question 7 for Tungsten","")</f>
        <v/>
      </c>
      <c r="E46" s="17" t="s">
        <v>15</v>
      </c>
      <c r="F46" s="85">
        <f>F26</f>
        <v>0</v>
      </c>
      <c r="G46" s="63">
        <f t="shared" si="8"/>
        <v>1</v>
      </c>
      <c r="H46" s="64">
        <f t="shared" si="9"/>
        <v>0</v>
      </c>
      <c r="I46" s="132" t="str">
        <f ca="1">OFFSET(L!$C$1,MATCH("Checker"&amp;"Comp",L!$A:$A,0)-1,SL,,)</f>
        <v>填写</v>
      </c>
    </row>
    <row r="47" spans="1:10" ht="25.5">
      <c r="A47" s="80" t="str">
        <f ca="1">Declaration!B68</f>
        <v>问题</v>
      </c>
      <c r="B47" s="83"/>
      <c r="C47" s="83"/>
      <c r="D47" s="87"/>
      <c r="E47" s="17" t="s">
        <v>19</v>
      </c>
      <c r="F47" s="84"/>
      <c r="G47" s="84"/>
      <c r="H47" s="84"/>
    </row>
    <row r="48" spans="1:10" ht="39">
      <c r="A48" s="80" t="str">
        <f ca="1">Declaration!B69</f>
        <v>A. 贵公司是否制定了可公开查阅的矿产采购政策？</v>
      </c>
      <c r="B48" s="80" t="str">
        <f>Declaration!D69</f>
        <v>Yes</v>
      </c>
      <c r="C48" s="137" t="str">
        <f t="shared" ca="1" si="3"/>
        <v>填写</v>
      </c>
      <c r="D48" s="230" t="str">
        <f>IF(H48=1,"Click here to answer question (A)","")</f>
        <v/>
      </c>
      <c r="E48" s="17" t="s">
        <v>15</v>
      </c>
      <c r="F48" s="85">
        <f>IF(SUM(F$23:F$24)=0,0,1)</f>
        <v>0</v>
      </c>
      <c r="G48" s="63">
        <f t="shared" si="8"/>
        <v>0</v>
      </c>
      <c r="H48" s="64">
        <f t="shared" si="9"/>
        <v>0</v>
      </c>
      <c r="I48" s="132" t="str">
        <f ca="1">OFFSET(L!$C$1,MATCH("Checker"&amp;"Comp",L!$A:$A,0)-1,SL,,)</f>
        <v>填写</v>
      </c>
      <c r="J48" s="16" t="str">
        <f ca="1">OFFSET(L!$C$1,MATCH("Checker"&amp;ADDRESS(ROW(),COLUMN(),4),L!$A:$A,0)-1,SL,,)</f>
        <v>在“申报”选项卡 D69 单元格中回答贵公司是否有负责任矿物采购政策</v>
      </c>
    </row>
    <row r="49" spans="1:12" ht="39">
      <c r="A49" s="80" t="str">
        <f ca="1">Declaration!B71</f>
        <v>B. 贵公司的负责任矿产采购政策是否公开发布于贵公司网页上？（备注 - 如果是，请在注释字段中注明 URL。）</v>
      </c>
      <c r="B49" s="80" t="str">
        <f>Declaration!D71</f>
        <v>No</v>
      </c>
      <c r="C49" s="137" t="str">
        <f ca="1">IF(H49=1,J49,I49)</f>
        <v>填写</v>
      </c>
      <c r="D49" s="195" t="str">
        <f>IF(H49=1,"Click here to answer question (B)","")</f>
        <v/>
      </c>
      <c r="E49" s="17" t="s">
        <v>15</v>
      </c>
      <c r="F49" s="85">
        <f t="shared" ref="F49:F58" si="10">F$48</f>
        <v>0</v>
      </c>
      <c r="G49" s="63">
        <f t="shared" si="8"/>
        <v>0</v>
      </c>
      <c r="H49" s="64">
        <f t="shared" si="9"/>
        <v>0</v>
      </c>
      <c r="I49" s="132" t="str">
        <f ca="1">OFFSET(L!$C$1,MATCH("Checker"&amp;"Comp",L!$A:$A,0)-1,SL,,)</f>
        <v>填写</v>
      </c>
      <c r="J49" s="16" t="str">
        <f ca="1">OFFSET(L!$C$1,MATCH("Checker"&amp;ADDRESS(ROW(),COLUMN(),4),L!$A:$A,0)-1,SL,,)</f>
        <v>在“申报”选项卡 D71 单元格中回答贵公司是否在贵公司的网站上公开发布您的负责任矿物采购政策</v>
      </c>
    </row>
    <row r="50" spans="1:12" ht="39">
      <c r="A50" s="80" t="s">
        <v>58</v>
      </c>
      <c r="B50" s="80" t="str">
        <f>Declaration!G71</f>
        <v>RBA Manual</v>
      </c>
      <c r="C50" s="80" t="str">
        <f ca="1">IF(H50=1,J50,I50)</f>
        <v>填写</v>
      </c>
      <c r="D50" s="206" t="str">
        <f>IF(H50=1,"Click here to answer question (C)","")</f>
        <v/>
      </c>
      <c r="E50" s="17" t="s">
        <v>15</v>
      </c>
      <c r="F50" s="85">
        <f>IF(AND(F49=1,B49="Yes"),1,0)</f>
        <v>0</v>
      </c>
      <c r="G50" s="63">
        <f>IF(LEN(B50)&gt;1,0,1)</f>
        <v>0</v>
      </c>
      <c r="H50" s="64">
        <f>F50*G50</f>
        <v>0</v>
      </c>
      <c r="I50" s="132" t="str">
        <f ca="1">OFFSET(L!$C$1,MATCH("Checker"&amp;"Comp",L!$A:$A,0)-1,SL,,)</f>
        <v>填写</v>
      </c>
      <c r="J50" s="16" t="str">
        <f ca="1">OFFSET(L!$C$1,MATCH("Checker"&amp;ADDRESS(ROW(),COLUMN(),4),L!$A:$A,0)-1,SL,,)</f>
        <v>如果您对问题 B 回答“是”，则在“申报”工作表的 G71 单元格中输入 URL。URL 的格式应为 "www.companyname.com"</v>
      </c>
    </row>
    <row r="51" spans="1:12" ht="67.5" customHeight="1">
      <c r="A51" s="80" t="str">
        <f ca="1">Declaration!B73</f>
        <v>C. 贵公司是否要求贵公司的直接供应商从尽职调查实践经独立第三方审计计划验证过的冶炼厂采购钴或从拥有相同资质的加工厂采购天然云母？</v>
      </c>
      <c r="B51" s="83"/>
      <c r="C51" s="83"/>
      <c r="D51" s="87"/>
      <c r="E51" s="17" t="s">
        <v>15</v>
      </c>
      <c r="F51" s="85"/>
      <c r="G51" s="63"/>
      <c r="H51" s="64"/>
      <c r="I51" s="132"/>
      <c r="J51" s="16" t="e">
        <f ca="1">OFFSET(L!$C$1,MATCH("Checker"&amp;ADDRESS(ROW(),COLUMN(),4),L!$A:$A,0)-1,SL,,)</f>
        <v>#N/A</v>
      </c>
    </row>
    <row r="52" spans="1:12" ht="15.75">
      <c r="A52" s="80" t="str">
        <f ca="1">Declaration!B74</f>
        <v>钴</v>
      </c>
      <c r="B52" s="80">
        <f>Declaration!D74</f>
        <v>0</v>
      </c>
      <c r="C52" s="137" t="str">
        <f t="shared" ca="1" si="3"/>
        <v>填写</v>
      </c>
      <c r="D52" s="195" t="str">
        <f>IF(H52=1,"Click here to answer question (C)","")</f>
        <v/>
      </c>
      <c r="E52" s="17"/>
      <c r="F52" s="85">
        <f>F23*F$48</f>
        <v>0</v>
      </c>
      <c r="G52" s="63">
        <f t="shared" si="8"/>
        <v>1</v>
      </c>
      <c r="H52" s="64">
        <f t="shared" si="9"/>
        <v>0</v>
      </c>
      <c r="I52" s="132" t="str">
        <f ca="1">OFFSET(L!$C$1,MATCH("Checker"&amp;"Comp",L!$A:$A,0)-1,SL,,)</f>
        <v>填写</v>
      </c>
      <c r="J52" s="16" t="str">
        <f ca="1">OFFSET(L!$C$1,MATCH("Checker"&amp;ADDRESS(ROW(),COLUMN(),4),L!$A:$A,0)-1,SL,,)</f>
        <v>在“申报”选项卡 D74 单元格中回答贵公司是否要求贵公司的直接供应商从尽职调查实践经独立第三方审计计划，如负责任矿物审验流程，验证过的冶炼厂采购钴。</v>
      </c>
    </row>
    <row r="53" spans="1:12" ht="15.75">
      <c r="A53" s="80" t="str">
        <f ca="1">Declaration!B75</f>
        <v>云母</v>
      </c>
      <c r="B53" s="80">
        <f>Declaration!D75</f>
        <v>0</v>
      </c>
      <c r="C53" s="137" t="str">
        <f t="shared" ca="1" si="3"/>
        <v>填写</v>
      </c>
      <c r="D53" s="195" t="str">
        <f>IF(H53=1,"Click here to answer question (C)","")</f>
        <v/>
      </c>
      <c r="E53" s="17"/>
      <c r="F53" s="85">
        <f>F24*F$48</f>
        <v>0</v>
      </c>
      <c r="G53" s="63">
        <f t="shared" si="8"/>
        <v>1</v>
      </c>
      <c r="H53" s="64">
        <f t="shared" si="9"/>
        <v>0</v>
      </c>
      <c r="I53" s="132" t="str">
        <f ca="1">OFFSET(L!$C$1,MATCH("Checker"&amp;"Comp",L!$A:$A,0)-1,SL,,)</f>
        <v>填写</v>
      </c>
      <c r="J53" s="16" t="str">
        <f ca="1">OFFSET(L!$C$1,MATCH("Checker"&amp;ADDRESS(ROW(),COLUMN(),4),L!$A:$A,0)-1,SL,,)</f>
        <v>在“申报”选项卡 D75 单元格中回答贵公司是否要求贵公司的直接供应商从尽职调查实践经独立第三方审计计划，如负责任矿物审验流程，验证过的加工厂采购云母。</v>
      </c>
    </row>
    <row r="54" spans="1:12" ht="39">
      <c r="A54" s="80" t="str">
        <f ca="1">Declaration!B77</f>
        <v>D. 贵公司是否已实施负责任矿产采购的尽职调查措施？</v>
      </c>
      <c r="B54" s="80" t="str">
        <f>Declaration!D77</f>
        <v>Yes</v>
      </c>
      <c r="C54" s="137" t="str">
        <f ca="1">IF(H54=1,J54,I54)</f>
        <v>填写</v>
      </c>
      <c r="D54" s="195" t="str">
        <f>IF(H54=1,"Click here to answer question (D)","")</f>
        <v/>
      </c>
      <c r="E54" s="17" t="s">
        <v>15</v>
      </c>
      <c r="F54" s="85">
        <f t="shared" si="10"/>
        <v>0</v>
      </c>
      <c r="G54" s="63">
        <f t="shared" si="8"/>
        <v>0</v>
      </c>
      <c r="H54" s="64">
        <f t="shared" si="9"/>
        <v>0</v>
      </c>
      <c r="I54" s="132" t="str">
        <f ca="1">OFFSET(L!$C$1,MATCH("Checker"&amp;"Comp",L!$A:$A,0)-1,SL,,)</f>
        <v>填写</v>
      </c>
      <c r="J54" s="16" t="str">
        <f ca="1">OFFSET(L!$C$1,MATCH("Checker"&amp;ADDRESS(ROW(),COLUMN(),4),L!$A:$A,0)-1,SL,,)</f>
        <v>在“申报”选项卡 D77 单元格中回答贵公司是否已为负责任矿物采购实施了尽职调查措施</v>
      </c>
    </row>
    <row r="55" spans="1:12" ht="39">
      <c r="A55" s="80" t="str">
        <f ca="1">Declaration!B79</f>
        <v>E. 贵公司是否针对相关供应商进行钴和/或天然云母供应链调查？</v>
      </c>
      <c r="B55" s="80" t="str">
        <f>IF(Declaration!D79="No",Declaration!D79,IF(Declaration!D79="Yes, in conformance with IPC1755 (e.g. EMRT)",Declaration!D79,IF(Declaration!D79="Yes, Using Other Format (Describe)",Declaration!G79,0)))</f>
        <v>Yes, in conformance with IPC1755 (e.g. EMRT)</v>
      </c>
      <c r="C55" s="137" t="str">
        <f t="shared" ca="1" si="3"/>
        <v>填写</v>
      </c>
      <c r="D55" s="195" t="str">
        <f>IF(H55=1,"Click here to answer question (E)","")</f>
        <v/>
      </c>
      <c r="E55" s="17" t="s">
        <v>15</v>
      </c>
      <c r="F55" s="85">
        <f t="shared" si="10"/>
        <v>0</v>
      </c>
      <c r="G55" s="63">
        <f>IF(B55=0,1,0)</f>
        <v>0</v>
      </c>
      <c r="H55" s="64">
        <f t="shared" si="9"/>
        <v>0</v>
      </c>
      <c r="I55" s="132" t="str">
        <f ca="1">OFFSET(L!$C$1,MATCH("Checker"&amp;"Comp",L!$A:$A,0)-1,SL,,)</f>
        <v>填写</v>
      </c>
      <c r="J55" s="16" t="str">
        <f ca="1">OFFSET(L!$C$1,MATCH("Checker"&amp;ADDRESS(ROW(),COLUMN(),4),L!$A:$A,0)-1,SL,,)</f>
        <v>在“申报”选项卡 D79 单元格中回答贵公司是否实施钴或天然云母供应链调查</v>
      </c>
    </row>
    <row r="56" spans="1:12" ht="38.25" hidden="1" customHeight="1">
      <c r="A56" s="80"/>
      <c r="B56" s="80"/>
      <c r="C56" s="137"/>
      <c r="D56" s="86"/>
      <c r="E56" s="17"/>
      <c r="F56" s="85"/>
      <c r="G56" s="63"/>
      <c r="H56" s="64"/>
      <c r="I56" s="132"/>
    </row>
    <row r="57" spans="1:12" ht="39">
      <c r="A57" s="80" t="str">
        <f ca="1">Declaration!B81</f>
        <v>F. 贵公司是否会根据预期审核从供应商处收到的尽职调查信息？</v>
      </c>
      <c r="B57" s="80" t="str">
        <f>Declaration!D81</f>
        <v>Yes</v>
      </c>
      <c r="C57" s="137" t="str">
        <f ca="1">IF(H57=1,J57,I57)</f>
        <v>填写</v>
      </c>
      <c r="D57" s="195" t="str">
        <f>IF(H57=1,"Click here to answer question (F)","")</f>
        <v/>
      </c>
      <c r="E57" s="17" t="s">
        <v>15</v>
      </c>
      <c r="F57" s="85">
        <f t="shared" si="10"/>
        <v>0</v>
      </c>
      <c r="G57" s="63">
        <f>IF(B57=0,1,0)</f>
        <v>0</v>
      </c>
      <c r="H57" s="64">
        <f t="shared" si="9"/>
        <v>0</v>
      </c>
      <c r="I57" s="132" t="str">
        <f ca="1">OFFSET(L!$C$1,MATCH("Checker"&amp;"Comp",L!$A:$A,0)-1,SL,,)</f>
        <v>填写</v>
      </c>
      <c r="J57" s="16" t="str">
        <f ca="1">OFFSET(L!$C$1,MATCH("Checker"&amp;ADDRESS(ROW(),COLUMN(),4),L!$A:$A,0)-1,SL,,)</f>
        <v>在“申报”选项卡 D81 单元格中回答贵公司的验证流程是否包括纠正措施管理</v>
      </c>
    </row>
    <row r="58" spans="1:12" ht="39">
      <c r="A58" s="80" t="str">
        <f ca="1">Declaration!B83</f>
        <v xml:space="preserve">G. 贵公司的审核流程是否包括纠错行动管理？ 
</v>
      </c>
      <c r="B58" s="80" t="str">
        <f>Declaration!D83</f>
        <v>Yes</v>
      </c>
      <c r="C58" s="137" t="str">
        <f t="shared" ca="1" si="3"/>
        <v>填写</v>
      </c>
      <c r="D58" s="195" t="str">
        <f>IF(H58=1,"Click here to answer question (G)","")</f>
        <v/>
      </c>
      <c r="E58" s="17" t="s">
        <v>15</v>
      </c>
      <c r="F58" s="85">
        <f t="shared" si="10"/>
        <v>0</v>
      </c>
      <c r="G58" s="63">
        <f t="shared" si="8"/>
        <v>0</v>
      </c>
      <c r="H58" s="64">
        <f t="shared" si="9"/>
        <v>0</v>
      </c>
      <c r="I58" s="132" t="str">
        <f ca="1">OFFSET(L!$C$1,MATCH("Checker"&amp;"Comp",L!$A:$A,0)-1,SL,,)</f>
        <v>填写</v>
      </c>
      <c r="J58" s="16" t="str">
        <f ca="1">OFFSET(L!$C$1,MATCH("Checker"&amp;ADDRESS(ROW(),COLUMN(),4),L!$A:$A,0)-1,SL,,)</f>
        <v>在“申报”选项卡 D83 单元格中回答贵公司是否必须遵守 SEC 披露要求</v>
      </c>
    </row>
    <row r="59" spans="1:12" ht="39">
      <c r="A59" s="81" t="s">
        <v>59</v>
      </c>
      <c r="B59" s="80" t="str">
        <f>IF(G59=1,"No products or item numbers listed","One or more product / item numbers have been provided")</f>
        <v>One or more product / item numbers have been provided</v>
      </c>
      <c r="C59" s="80" t="str">
        <f ca="1">IF(H59=1,J59,I59)</f>
        <v>填写</v>
      </c>
      <c r="D59" s="195" t="str">
        <f>IF(H59=1,"Click here to enter detail on Product List tab","")</f>
        <v/>
      </c>
      <c r="E59" s="17" t="s">
        <v>15</v>
      </c>
      <c r="F59" s="85">
        <f>IF(B5=Declaration!Q9,1,0)</f>
        <v>0</v>
      </c>
      <c r="G59" s="63">
        <f>IF('Product List'!B6="",1,0)</f>
        <v>0</v>
      </c>
      <c r="H59" s="64">
        <f>F59*G59</f>
        <v>0</v>
      </c>
      <c r="I59" s="132" t="str">
        <f ca="1">OFFSET(L!$C$1,MATCH("Checker"&amp;"Comp",L!$A:$A,0)-1,SL,,)</f>
        <v>填写</v>
      </c>
      <c r="J59" s="16">
        <f ca="1">OFFSET(L!$C$1,MATCH("Checker"&amp;ADDRESS(ROW(),COLUMN(),4),L!$A:$A,0)-1,SL,,)</f>
        <v>0</v>
      </c>
    </row>
    <row r="60" spans="1:12" ht="39">
      <c r="A60" s="136" t="s">
        <v>60</v>
      </c>
      <c r="B60" s="80"/>
      <c r="C60" s="137" t="str">
        <f ca="1">IF(H60=1,J60,I60)</f>
        <v>填写</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填写</v>
      </c>
      <c r="J60" s="16" t="str">
        <f ca="1">OFFSET(L!$C$1,MATCH("Checker"&amp;ADDRESS(ROW(),COLUMN(),4),L!$A:$A,0)-1,SL,,)</f>
        <v>在“冶炼厂目录”选项卡中提供向供应链提供材料的钴冶炼厂目录</v>
      </c>
      <c r="K60" s="135">
        <f>IF(H15&gt;0,1,0)</f>
        <v>0</v>
      </c>
      <c r="L60" s="16" t="e">
        <f ca="1">OFFSET(L!$C$1,MATCH("Checker"&amp;ADDRESS(ROW(),COLUMN(),4),L!$A:$A,0)-1,SL,,)</f>
        <v>#N/A</v>
      </c>
    </row>
    <row r="61" spans="1:12" ht="39">
      <c r="A61" s="136" t="s">
        <v>61</v>
      </c>
      <c r="B61" s="80"/>
      <c r="C61" s="137" t="str">
        <f ca="1">IF(H61=1,J61,I61)</f>
        <v>填写</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填写</v>
      </c>
      <c r="J61" s="16" t="str">
        <f ca="1">OFFSET(L!$C$1,MATCH("Checker"&amp;ADDRESS(ROW(),COLUMN(),4),L!$A:$A,0)-1,SL,,)</f>
        <v>在“冶炼厂目录”选项卡中提供向供应链提供材料的云母加工厂目录</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填写</v>
      </c>
      <c r="K62" s="135"/>
    </row>
    <row r="63" spans="1:12" ht="41.1" hidden="1" customHeight="1">
      <c r="A63" s="81"/>
      <c r="B63" s="80"/>
      <c r="C63" s="80"/>
      <c r="D63" s="86"/>
      <c r="E63" s="17" t="s">
        <v>15</v>
      </c>
      <c r="F63" s="85"/>
      <c r="G63" s="63"/>
      <c r="H63" s="64"/>
      <c r="I63" s="132" t="str">
        <f ca="1">OFFSET(L!$C$1,MATCH("Checker"&amp;"Comp",L!$A:$A,0)-1,SL,,)</f>
        <v>填写</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填写</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9" priority="417" stopIfTrue="1">
      <formula>$F4=0</formula>
    </cfRule>
    <cfRule type="expression" dxfId="38" priority="418" stopIfTrue="1">
      <formula>$H4=0</formula>
    </cfRule>
    <cfRule type="expression" dxfId="37" priority="419" stopIfTrue="1">
      <formula>$H4=1</formula>
    </cfRule>
  </conditionalFormatting>
  <conditionalFormatting sqref="A5:A13">
    <cfRule type="expression" dxfId="36" priority="119" stopIfTrue="1">
      <formula>$F5=0</formula>
    </cfRule>
    <cfRule type="expression" dxfId="35" priority="120" stopIfTrue="1">
      <formula>AND($F5=1,$G5=0)</formula>
    </cfRule>
    <cfRule type="expression" dxfId="34" priority="121" stopIfTrue="1">
      <formula>AND($F5&lt;&gt;0,$G5&lt;&gt;0)</formula>
    </cfRule>
  </conditionalFormatting>
  <conditionalFormatting sqref="A20:A21">
    <cfRule type="expression" dxfId="33" priority="10" stopIfTrue="1">
      <formula>$F20=0</formula>
    </cfRule>
    <cfRule type="expression" dxfId="32" priority="11" stopIfTrue="1">
      <formula>$H20=0</formula>
    </cfRule>
    <cfRule type="expression" dxfId="31" priority="12" stopIfTrue="1">
      <formula>$H20=1</formula>
    </cfRule>
  </conditionalFormatting>
  <conditionalFormatting sqref="A48:A50 C50">
    <cfRule type="expression" dxfId="30" priority="15" stopIfTrue="1">
      <formula>$F48=0</formula>
    </cfRule>
    <cfRule type="expression" dxfId="29" priority="16" stopIfTrue="1">
      <formula>$H48=0</formula>
    </cfRule>
    <cfRule type="expression" dxfId="28" priority="17" stopIfTrue="1">
      <formula>$H48=1</formula>
    </cfRule>
  </conditionalFormatting>
  <conditionalFormatting sqref="A60:A61">
    <cfRule type="expression" dxfId="27" priority="3" stopIfTrue="1">
      <formula>OR(C60="Complete",C60="填写",C60="記入済",C60="완료",C60="Complétez",C60="Concluído",C60="Vollständig",C60="Completare",C60="Doldurun")</formula>
    </cfRule>
  </conditionalFormatting>
  <conditionalFormatting sqref="A64 C64">
    <cfRule type="expression" dxfId="26" priority="1" stopIfTrue="1">
      <formula>IF(AND($F$64=1,$G$64=0),TRUE,FALSE)</formula>
    </cfRule>
    <cfRule type="expression" dxfId="25" priority="81" stopIfTrue="1">
      <formula>IF(AND($F$64=1,$G$64=1),TRUE,FALSE)</formula>
    </cfRule>
  </conditionalFormatting>
  <conditionalFormatting sqref="B59">
    <cfRule type="expression" dxfId="24" priority="117" stopIfTrue="1">
      <formula>$F59=0</formula>
    </cfRule>
  </conditionalFormatting>
  <conditionalFormatting sqref="B60:B64">
    <cfRule type="expression" dxfId="23" priority="101" stopIfTrue="1">
      <formula>IF(F60=0,TRUE)</formula>
    </cfRule>
  </conditionalFormatting>
  <conditionalFormatting sqref="C20">
    <cfRule type="expression" dxfId="22" priority="14" stopIfTrue="1">
      <formula>OR($B15="No",$B15="Unknown",B$15="Not applicable for this declaration")</formula>
    </cfRule>
  </conditionalFormatting>
  <conditionalFormatting sqref="C20:C21">
    <cfRule type="expression" dxfId="21" priority="21" stopIfTrue="1">
      <formula>OR(C20="Complete",C20="填写", C20="記入済",C20="완료",C20="Complétez",C20="Concluído",C20="Vollständig",C20="Completare",C20="Doldurun")</formula>
    </cfRule>
  </conditionalFormatting>
  <conditionalFormatting sqref="C21">
    <cfRule type="expression" dxfId="20" priority="13" stopIfTrue="1">
      <formula>OR($B16="No",$B16="Unknown",B$16="Not applicable for this declaration")</formula>
    </cfRule>
  </conditionalFormatting>
  <conditionalFormatting sqref="C23 C28 C33 C38 C43 C48:C49 C52:C55 C57:C58 A60:A61 C60:C61">
    <cfRule type="expression" dxfId="19" priority="2" stopIfTrue="1">
      <formula>OR($B$15="No",$B$15="Unknown",$B$15="Not applicable for this declaration",$B$20="No",$B$20="Unknown",$B$20="Not applicable for this declaration")</formula>
    </cfRule>
  </conditionalFormatting>
  <conditionalFormatting sqref="C23:C24">
    <cfRule type="expression" dxfId="18" priority="65" stopIfTrue="1">
      <formula>OR(C23="Complete",C23="填写", C23="記入済",C23="완료",C23="Complétez",C23="Concluído",C23="Vollständig",C23="Completare",C23="Doldurun")</formula>
    </cfRule>
  </conditionalFormatting>
  <conditionalFormatting sqref="C24 C34 C39 C44">
    <cfRule type="expression" dxfId="17" priority="9" stopIfTrue="1">
      <formula>OR($B$16="No",$B$16="Unknown",$B$16="Not applicable for reporting",$B$21="No",$B$21="Unknown",$B$21="Not applicable for reporting")</formula>
    </cfRule>
  </conditionalFormatting>
  <conditionalFormatting sqref="C28:C55">
    <cfRule type="expression" dxfId="16" priority="45" stopIfTrue="1">
      <formula>OR(C28="Complete",C28="填写", C28="記入済",C28="완료",C28="Complétez",C28="Concluído",C28="Vollständig",C28="Completare",C28="Doldurun")</formula>
    </cfRule>
  </conditionalFormatting>
  <conditionalFormatting sqref="C33">
    <cfRule type="expression" dxfId="15" priority="6" stopIfTrue="1">
      <formula>OR(C33="Complete",C33="填写", C33="記入済",C33="완료",C33="Complétez",C33="Concluído",C33="Vollständig",C33="Completare",C33="Doldurun")</formula>
    </cfRule>
  </conditionalFormatting>
  <conditionalFormatting sqref="C38">
    <cfRule type="expression" dxfId="14" priority="5" stopIfTrue="1">
      <formula>OR(C38="Complete",C38="填写", C38="記入済",C38="완료",C38="Complétez",C38="Concluído",C38="Vollständig",C38="Completare",C38="Doldurun")</formula>
    </cfRule>
  </conditionalFormatting>
  <conditionalFormatting sqref="C43">
    <cfRule type="expression" dxfId="13" priority="4" stopIfTrue="1">
      <formula>OR(C43="Complete",C43="填写", C43="記入済",C43="완료",C43="Complétez",C43="Concluído",C43="Vollständig",C43="Completare",C43="Doldurun")</formula>
    </cfRule>
  </conditionalFormatting>
  <conditionalFormatting sqref="C48">
    <cfRule type="expression" dxfId="12" priority="40" stopIfTrue="1">
      <formula>OR(C48="Complete",C48="填写", C48="記入済",C48="완료",C48="Complétez",C48="Concluído",C48="Vollständig",C48="Completare",C48="Doldurun")</formula>
    </cfRule>
  </conditionalFormatting>
  <conditionalFormatting sqref="C54">
    <cfRule type="expression" dxfId="11" priority="36" stopIfTrue="1">
      <formula>OR(C54="Complete",C54="填写", C54="記入済",C54="완료",C54="Complétez",C54="Concluído",C54="Vollständig",C54="Completare",C54="Doldurun")</formula>
    </cfRule>
  </conditionalFormatting>
  <conditionalFormatting sqref="C57">
    <cfRule type="expression" dxfId="10" priority="42" stopIfTrue="1">
      <formula>OR(C57="Complete",C57="填写", C57="記入済",C57="완료",C57="Complétez",C57="Concluído",C57="Vollständig",C57="Completare",C57="Doldurun")</formula>
    </cfRule>
  </conditionalFormatting>
  <conditionalFormatting sqref="C58">
    <cfRule type="expression" dxfId="9" priority="33" stopIfTrue="1">
      <formula>OR(C58="Complete",C58="填写", C58="記入済",C58="완료",C58="Complétez",C58="Concluído",C58="Vollständig",C58="Completare",C58="Doldurun")</formula>
    </cfRule>
  </conditionalFormatting>
  <conditionalFormatting sqref="C60:C61">
    <cfRule type="expression" dxfId="8"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14" sqref="C14"/>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2" t="str">
        <f ca="1">OFFSET(L!$C$1,MATCH("Product List"&amp;ADDRESS(ROW(),COLUMN(),4),L!$A:$A,0)-1,SL,,)</f>
        <v>在“申报“工作表上选择报告等级为“产品（或产品目录）”项时才必须完成此栏。</v>
      </c>
      <c r="B1" s="393"/>
      <c r="C1" s="393"/>
      <c r="D1" s="393"/>
      <c r="E1" s="108"/>
    </row>
    <row r="2" spans="1:35">
      <c r="A2" s="20"/>
      <c r="B2" s="110"/>
      <c r="C2" s="110"/>
      <c r="D2"/>
      <c r="E2" s="21"/>
    </row>
    <row r="3" spans="1:35">
      <c r="A3" s="20"/>
      <c r="B3" s="110"/>
      <c r="C3" s="110"/>
      <c r="D3" s="110"/>
      <c r="E3" s="21"/>
    </row>
    <row r="4" spans="1:35" ht="15.75" customHeight="1">
      <c r="A4" s="20"/>
      <c r="B4" s="391" t="s">
        <v>51</v>
      </c>
      <c r="C4" s="391"/>
      <c r="D4" s="391"/>
      <c r="E4" s="21"/>
    </row>
    <row r="5" spans="1:35" ht="15.75">
      <c r="A5" s="122"/>
      <c r="B5" s="124" t="str">
        <f ca="1">OFFSET(L!$C$1,MATCH("Product List"&amp;ADDRESS(ROW(),COLUMN(),4),L!$A:$A,0)-1,SL,,)</f>
        <v>制造商产品编号 (*)</v>
      </c>
      <c r="C5" s="124" t="str">
        <f ca="1">OFFSET(L!$C$1,MATCH("Product List"&amp;ADDRESS(ROW(),COLUMN(),4),L!$A:$A,0)-1,SL,,)</f>
        <v>制造商产品名称</v>
      </c>
      <c r="D5" s="65" t="str">
        <f ca="1">OFFSET(L!$C$1,MATCH("Product List"&amp;ADDRESS(ROW(),COLUMN(),4),L!$A:$A,0)-1,SL,,)</f>
        <v>备注</v>
      </c>
      <c r="E5" s="21"/>
    </row>
    <row r="6" spans="1:35" s="24" customFormat="1" ht="15.75">
      <c r="A6" s="119"/>
      <c r="B6" s="309" t="s">
        <v>12830</v>
      </c>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4" t="str">
        <f ca="1">OFFSET(L!$C$1,MATCH("General"&amp;"Cpy",L!$A:$A,0)-1,SL,,)</f>
        <v>© 2023 负责任矿物计划。保留所有权利。</v>
      </c>
      <c r="C1001" s="394"/>
      <c r="D1001" s="394"/>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5"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395"/>
      <c r="C1" s="395"/>
      <c r="D1" s="395"/>
      <c r="E1" s="395"/>
      <c r="F1" s="395"/>
      <c r="G1" s="395"/>
    </row>
    <row r="2" spans="1:13">
      <c r="A2" s="396"/>
      <c r="B2" s="396"/>
      <c r="C2" s="396"/>
      <c r="D2" s="396"/>
      <c r="E2" s="396"/>
      <c r="F2" s="396"/>
      <c r="G2" s="396"/>
      <c r="H2" s="396"/>
      <c r="I2" s="396"/>
    </row>
    <row r="3" spans="1:13">
      <c r="A3" s="396"/>
      <c r="B3" s="396"/>
      <c r="C3" s="396"/>
      <c r="D3" s="396"/>
      <c r="E3" s="396"/>
      <c r="F3" s="396"/>
      <c r="G3" s="396"/>
      <c r="H3" s="396"/>
      <c r="I3" s="396"/>
    </row>
    <row r="4" spans="1:13" s="161" customFormat="1" ht="103.5" customHeight="1">
      <c r="A4" s="159">
        <f ca="1">OFFSET(L!$C$1,MATCH("Smelter Look-up"&amp;ADDRESS(ROW(),COLUMN(),4),L!$A:$A,0)-1,SL,,)</f>
        <v>0</v>
      </c>
      <c r="B4" s="159" t="str">
        <f ca="1">OFFSET(L!$C$1,MATCH("Smelter Look-up"&amp;ADDRESS(ROW(),COLUMN(),4),L!$A:$A,0)-1,SL,,)</f>
        <v>冶炼厂查找 (*)</v>
      </c>
      <c r="C4" s="159"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159">
        <f ca="1">OFFSET(L!$C$1,MATCH("Smelter Look-up"&amp;ADDRESS(ROW(),COLUMN(),4),L!$A:$A,0)-1,SL,,)</f>
        <v>0</v>
      </c>
      <c r="E4" s="159" t="str">
        <f ca="1">OFFSET(L!$C$1,MATCH("Smelter Look-up"&amp;ADDRESS(ROW(),COLUMN(),4),L!$A:$A,0)-1,SL,,)</f>
        <v>冶炼厂 ID</v>
      </c>
      <c r="F4" s="159" t="str">
        <f ca="1">OFFSET(L!$C$1,MATCH("Smelter Look-up"&amp;ADDRESS(ROW(),COLUMN(),4),L!$A:$A,0)-1,SL,,)</f>
        <v>冶炼厂出处识别号</v>
      </c>
      <c r="G4" s="159" t="str">
        <f ca="1">OFFSET(L!$C$1,MATCH("Smelter Look-up"&amp;ADDRESS(ROW(),COLUMN(),4),L!$A:$A,0)-1,SL,,)</f>
        <v>冶炼工厂地址（街道）</v>
      </c>
      <c r="H4" s="159" t="str">
        <f ca="1">OFFSET(L!$C$1,MATCH("Smelter Look-up"&amp;ADDRESS(ROW(),COLUMN(),4),L!$A:$A,0)-1,SL,,)</f>
        <v>冶炼工厂地址（城市）</v>
      </c>
      <c r="I4" s="159" t="str">
        <f ca="1">OFFSET(L!$C$1,MATCH("Smelter Look-up"&amp;ADDRESS(ROW(),COLUMN(),4),L!$A:$A,0)-1,SL,,)</f>
        <v>冶炼工厂地址（州/省）</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30">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命名范围</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wl</cp:lastModifiedBy>
  <cp:revision/>
  <dcterms:created xsi:type="dcterms:W3CDTF">2010-06-21T21:00:23Z</dcterms:created>
  <dcterms:modified xsi:type="dcterms:W3CDTF">2023-05-17T02:54:03Z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